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<sst xmlns="http://schemas.openxmlformats.org/spreadsheetml/2006/main" count="40" uniqueCount="18">
  <si>
    <t>Lower Level Demand</t>
  </si>
  <si>
    <t>upper level demand</t>
  </si>
  <si>
    <t>demand</t>
  </si>
  <si>
    <t>Shortage</t>
  </si>
  <si>
    <t>Total</t>
  </si>
  <si>
    <t>Rand. No.</t>
  </si>
  <si>
    <t>Lower Demand</t>
  </si>
  <si>
    <t>Upper Demand</t>
  </si>
  <si>
    <t>Agg. Demand</t>
  </si>
  <si>
    <t>Holding</t>
  </si>
  <si>
    <t>Units</t>
  </si>
  <si>
    <t>Cost</t>
  </si>
  <si>
    <t>Unit</t>
  </si>
  <si>
    <t>20 Units</t>
  </si>
  <si>
    <t>TARGET INVENTORY FOR AHMEDABAD BRANCH</t>
  </si>
  <si>
    <t>30 Units</t>
  </si>
  <si>
    <t>40 Units</t>
  </si>
  <si>
    <t>50 Units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</si>
</sst>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1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1" sqref="A11"/>
    </sheetView>
  </sheetViews>
  <sheetFormatPr defaultColWidth="9.140625" defaultRowHeight="12.75"/>
  <cols>
    <col min="1" max="1" width="4.140625" style="0" customWidth="1"/>
    <col min="3" max="3" width="6.7109375" style="0" customWidth="1"/>
    <col min="4" max="4" width="6.57421875" style="0" customWidth="1"/>
    <col min="5" max="5" width="5.421875" style="0" customWidth="1"/>
    <col min="6" max="6" width="6.140625" style="0" customWidth="1"/>
    <col min="7" max="7" width="6.00390625" style="0" customWidth="1"/>
    <col min="8" max="8" width="5.7109375" style="0" customWidth="1"/>
    <col min="9" max="9" width="8.140625" style="0" customWidth="1"/>
    <col min="10" max="10" width="7.57421875" style="2" customWidth="1"/>
    <col min="11" max="11" width="6.140625" style="0" customWidth="1"/>
    <col min="12" max="12" width="5.7109375" style="0" customWidth="1"/>
    <col min="13" max="13" width="6.140625" style="0" customWidth="1"/>
    <col min="14" max="14" width="6.8515625" style="0" customWidth="1"/>
    <col min="15" max="15" width="7.140625" style="2" customWidth="1"/>
    <col min="16" max="16" width="6.140625" style="0" customWidth="1"/>
    <col min="17" max="17" width="6.00390625" style="0" customWidth="1"/>
    <col min="18" max="18" width="6.140625" style="0" customWidth="1"/>
    <col min="19" max="19" width="5.421875" style="3" customWidth="1"/>
    <col min="20" max="20" width="7.140625" style="2" customWidth="1"/>
    <col min="21" max="21" width="6.140625" style="0" customWidth="1"/>
    <col min="22" max="22" width="6.00390625" style="0" customWidth="1"/>
    <col min="23" max="23" width="6.140625" style="0" customWidth="1"/>
    <col min="24" max="24" width="5.421875" style="3" customWidth="1"/>
    <col min="25" max="25" width="7.140625" style="2" customWidth="1"/>
  </cols>
  <sheetData>
    <row r="1" spans="1:25" ht="12.75">
      <c r="A1" s="13" t="s">
        <v>14</v>
      </c>
      <c r="B1" s="13"/>
      <c r="C1" s="13"/>
      <c r="D1" s="13"/>
      <c r="E1" s="13"/>
      <c r="F1" s="13"/>
      <c r="G1" s="13"/>
      <c r="H1" s="1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5"/>
      <c r="B2" s="4"/>
      <c r="C2" s="4"/>
      <c r="D2" s="4"/>
      <c r="E2" s="4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6" t="s">
        <v>6</v>
      </c>
      <c r="B3" s="6"/>
      <c r="C3" s="4">
        <v>16</v>
      </c>
      <c r="D3" s="4"/>
      <c r="E3" s="4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6" t="s">
        <v>7</v>
      </c>
      <c r="B4" s="6"/>
      <c r="C4" s="4">
        <v>35</v>
      </c>
      <c r="D4" s="4"/>
      <c r="E4" s="4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2.75">
      <c r="A5" s="6" t="s">
        <v>8</v>
      </c>
      <c r="B5" s="6"/>
      <c r="C5" s="4">
        <v>29</v>
      </c>
      <c r="D5" s="4"/>
      <c r="E5" s="4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4"/>
      <c r="B7" s="4" t="s">
        <v>5</v>
      </c>
      <c r="C7" s="4" t="s">
        <v>0</v>
      </c>
      <c r="D7" s="4" t="s">
        <v>1</v>
      </c>
      <c r="E7" s="4" t="s">
        <v>2</v>
      </c>
      <c r="F7" s="12" t="s">
        <v>13</v>
      </c>
      <c r="G7" s="12"/>
      <c r="H7" s="12"/>
      <c r="I7" s="12"/>
      <c r="J7" s="12"/>
      <c r="K7" s="12" t="s">
        <v>15</v>
      </c>
      <c r="L7" s="12"/>
      <c r="M7" s="12"/>
      <c r="N7" s="12"/>
      <c r="O7" s="12"/>
      <c r="P7" s="12" t="s">
        <v>16</v>
      </c>
      <c r="Q7" s="12"/>
      <c r="R7" s="12"/>
      <c r="S7" s="12"/>
      <c r="T7" s="12"/>
      <c r="U7" s="12" t="s">
        <v>17</v>
      </c>
      <c r="V7" s="12"/>
      <c r="W7" s="12"/>
      <c r="X7" s="12"/>
      <c r="Y7" s="12"/>
    </row>
    <row r="8" spans="1:25" ht="12.75">
      <c r="A8" s="4"/>
      <c r="B8" s="4"/>
      <c r="C8" s="4"/>
      <c r="D8" s="4"/>
      <c r="E8" s="4"/>
      <c r="F8" s="12" t="s">
        <v>9</v>
      </c>
      <c r="G8" s="12"/>
      <c r="H8" s="12" t="s">
        <v>3</v>
      </c>
      <c r="I8" s="12"/>
      <c r="J8" s="7" t="s">
        <v>4</v>
      </c>
      <c r="K8" s="12" t="s">
        <v>9</v>
      </c>
      <c r="L8" s="12"/>
      <c r="M8" s="12" t="s">
        <v>3</v>
      </c>
      <c r="N8" s="12"/>
      <c r="O8" s="7" t="s">
        <v>4</v>
      </c>
      <c r="P8" s="12" t="s">
        <v>9</v>
      </c>
      <c r="Q8" s="12"/>
      <c r="R8" s="12" t="s">
        <v>3</v>
      </c>
      <c r="S8" s="12"/>
      <c r="T8" s="7" t="s">
        <v>4</v>
      </c>
      <c r="U8" s="12" t="s">
        <v>9</v>
      </c>
      <c r="V8" s="12"/>
      <c r="W8" s="12" t="s">
        <v>3</v>
      </c>
      <c r="X8" s="12"/>
      <c r="Y8" s="7" t="s">
        <v>4</v>
      </c>
    </row>
    <row r="9" spans="1:25" ht="12.75">
      <c r="A9" s="4"/>
      <c r="B9" s="4"/>
      <c r="C9" s="4"/>
      <c r="D9" s="4"/>
      <c r="E9" s="4"/>
      <c r="F9" s="7" t="s">
        <v>10</v>
      </c>
      <c r="G9" s="7" t="s">
        <v>11</v>
      </c>
      <c r="H9" s="7" t="s">
        <v>12</v>
      </c>
      <c r="I9" s="7" t="s">
        <v>11</v>
      </c>
      <c r="J9" s="7"/>
      <c r="K9" s="7" t="s">
        <v>12</v>
      </c>
      <c r="L9" s="7" t="s">
        <v>11</v>
      </c>
      <c r="M9" s="7" t="s">
        <v>12</v>
      </c>
      <c r="N9" s="7" t="s">
        <v>11</v>
      </c>
      <c r="O9" s="7"/>
      <c r="P9" s="7" t="s">
        <v>12</v>
      </c>
      <c r="Q9" s="7" t="s">
        <v>11</v>
      </c>
      <c r="R9" s="7" t="s">
        <v>12</v>
      </c>
      <c r="S9" s="7" t="s">
        <v>11</v>
      </c>
      <c r="T9" s="7"/>
      <c r="U9" s="7" t="s">
        <v>12</v>
      </c>
      <c r="V9" s="7" t="s">
        <v>11</v>
      </c>
      <c r="W9" s="7" t="s">
        <v>12</v>
      </c>
      <c r="X9" s="7" t="s">
        <v>11</v>
      </c>
      <c r="Y9" s="7"/>
    </row>
    <row r="10" spans="1:25" ht="12.75">
      <c r="A10" s="4"/>
      <c r="B10" s="4"/>
      <c r="C10" s="4"/>
      <c r="D10" s="4"/>
      <c r="E10" s="4"/>
      <c r="F10" s="4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2.75">
      <c r="A11" s="4">
        <v>1</v>
      </c>
      <c r="B11" s="4">
        <v>0.5963510681102573</v>
      </c>
      <c r="C11" s="4">
        <v>16</v>
      </c>
      <c r="D11" s="4">
        <v>35</v>
      </c>
      <c r="E11" s="8">
        <f aca="true" t="shared" si="0" ref="E11:E28">C11+(D11-C11)*B11</f>
        <v>27.330670294094887</v>
      </c>
      <c r="F11" s="9">
        <f>IF(E11&gt;20,0,20-E11)</f>
        <v>0</v>
      </c>
      <c r="G11" s="8">
        <f>2.5*F11</f>
        <v>0</v>
      </c>
      <c r="H11" s="8">
        <f>IF(E11&gt;20,E11-20,0)</f>
        <v>7.330670294094887</v>
      </c>
      <c r="I11" s="8">
        <f>H11*50</f>
        <v>366.53351470474433</v>
      </c>
      <c r="J11" s="8">
        <f>I11+G11</f>
        <v>366.53351470474433</v>
      </c>
      <c r="K11" s="9">
        <f>IF(E11&gt;30,0,30-E11)</f>
        <v>2.6693297059051133</v>
      </c>
      <c r="L11" s="9">
        <f>K11*2.5</f>
        <v>6.673324264762783</v>
      </c>
      <c r="M11" s="9">
        <f>IF(E11&gt;30,E11-30,0)</f>
        <v>0</v>
      </c>
      <c r="N11" s="9">
        <f>M11*50</f>
        <v>0</v>
      </c>
      <c r="O11" s="9">
        <f>L11+N11</f>
        <v>6.673324264762783</v>
      </c>
      <c r="P11" s="9">
        <f>IF(E11&gt;40,0,40-E11)</f>
        <v>12.669329705905113</v>
      </c>
      <c r="Q11" s="8">
        <f>P11*2.5</f>
        <v>31.673324264762783</v>
      </c>
      <c r="R11" s="8">
        <f>IF(E11&gt;40,E11-40,0)</f>
        <v>0</v>
      </c>
      <c r="S11" s="8">
        <f>R11*50</f>
        <v>0</v>
      </c>
      <c r="T11" s="8">
        <f>S11+Q11</f>
        <v>31.673324264762783</v>
      </c>
      <c r="U11" s="9">
        <f>IF(E11&gt;50,0,50-E11)</f>
        <v>22.669329705905113</v>
      </c>
      <c r="V11" s="8">
        <f>U11*2.5</f>
        <v>56.67332426476278</v>
      </c>
      <c r="W11" s="8">
        <f>IF(E11&gt;50,E11-50,0)</f>
        <v>0</v>
      </c>
      <c r="X11" s="8">
        <f>W11*50</f>
        <v>0</v>
      </c>
      <c r="Y11" s="8">
        <f>X11+V11</f>
        <v>56.67332426476278</v>
      </c>
    </row>
    <row r="12" spans="1:25" ht="12.75">
      <c r="A12" s="4">
        <v>2</v>
      </c>
      <c r="B12" s="4">
        <v>0.5885429662450807</v>
      </c>
      <c r="C12" s="4">
        <v>16</v>
      </c>
      <c r="D12" s="4">
        <v>35</v>
      </c>
      <c r="E12" s="8">
        <f t="shared" si="0"/>
        <v>27.182316358656536</v>
      </c>
      <c r="F12" s="9">
        <f aca="true" t="shared" si="1" ref="F12:F75">IF(E12&gt;20,0,20-E12)</f>
        <v>0</v>
      </c>
      <c r="G12" s="8">
        <f aca="true" t="shared" si="2" ref="G12:G75">2.5*F12</f>
        <v>0</v>
      </c>
      <c r="H12" s="8">
        <f aca="true" t="shared" si="3" ref="H12:H75">IF(E12&gt;20,E12-20,0)</f>
        <v>7.182316358656536</v>
      </c>
      <c r="I12" s="8">
        <f aca="true" t="shared" si="4" ref="I12:I75">H12*50</f>
        <v>359.11581793282676</v>
      </c>
      <c r="J12" s="8">
        <f aca="true" t="shared" si="5" ref="J12:J75">I12+G12</f>
        <v>359.11581793282676</v>
      </c>
      <c r="K12" s="9">
        <f aca="true" t="shared" si="6" ref="K12:K75">IF(E12&gt;30,0,30-E12)</f>
        <v>2.8176836413434643</v>
      </c>
      <c r="L12" s="9">
        <f aca="true" t="shared" si="7" ref="L12:L75">K12*2.5</f>
        <v>7.044209103358661</v>
      </c>
      <c r="M12" s="9">
        <f aca="true" t="shared" si="8" ref="M12:M75">IF(E12&gt;30,E12-30,0)</f>
        <v>0</v>
      </c>
      <c r="N12" s="9">
        <f aca="true" t="shared" si="9" ref="N12:N75">M12*50</f>
        <v>0</v>
      </c>
      <c r="O12" s="9">
        <f aca="true" t="shared" si="10" ref="O12:O75">L12+N12</f>
        <v>7.044209103358661</v>
      </c>
      <c r="P12" s="9">
        <f aca="true" t="shared" si="11" ref="P12:P75">IF(E12&gt;40,0,40-E12)</f>
        <v>12.817683641343464</v>
      </c>
      <c r="Q12" s="8">
        <f aca="true" t="shared" si="12" ref="Q12:Q75">P12*2.5</f>
        <v>32.04420910335866</v>
      </c>
      <c r="R12" s="8">
        <f aca="true" t="shared" si="13" ref="R12:R75">IF(E12&gt;40,E12-40,0)</f>
        <v>0</v>
      </c>
      <c r="S12" s="8">
        <f aca="true" t="shared" si="14" ref="S12:S75">R12*50</f>
        <v>0</v>
      </c>
      <c r="T12" s="8">
        <f aca="true" t="shared" si="15" ref="T12:T75">S12+Q12</f>
        <v>32.04420910335866</v>
      </c>
      <c r="U12" s="9">
        <f aca="true" t="shared" si="16" ref="U12:U75">IF(E12&gt;50,0,50-E12)</f>
        <v>22.817683641343464</v>
      </c>
      <c r="V12" s="8">
        <f aca="true" t="shared" si="17" ref="V12:V75">U12*2.5</f>
        <v>57.04420910335866</v>
      </c>
      <c r="W12" s="8">
        <f aca="true" t="shared" si="18" ref="W12:W75">IF(E12&gt;50,E12-50,0)</f>
        <v>0</v>
      </c>
      <c r="X12" s="8">
        <f aca="true" t="shared" si="19" ref="X12:X75">W12*50</f>
        <v>0</v>
      </c>
      <c r="Y12" s="8">
        <f aca="true" t="shared" si="20" ref="Y12:Y75">X12+V12</f>
        <v>57.04420910335866</v>
      </c>
    </row>
    <row r="13" spans="1:25" ht="12.75">
      <c r="A13" s="4">
        <v>3</v>
      </c>
      <c r="B13" s="4">
        <v>0.2917984929378905</v>
      </c>
      <c r="C13" s="4">
        <v>16</v>
      </c>
      <c r="D13" s="4">
        <v>35</v>
      </c>
      <c r="E13" s="8">
        <f t="shared" si="0"/>
        <v>21.54417136581992</v>
      </c>
      <c r="F13" s="9">
        <f t="shared" si="1"/>
        <v>0</v>
      </c>
      <c r="G13" s="8">
        <f t="shared" si="2"/>
        <v>0</v>
      </c>
      <c r="H13" s="8">
        <f t="shared" si="3"/>
        <v>1.5441713658199205</v>
      </c>
      <c r="I13" s="8">
        <f t="shared" si="4"/>
        <v>77.20856829099603</v>
      </c>
      <c r="J13" s="8">
        <f t="shared" si="5"/>
        <v>77.20856829099603</v>
      </c>
      <c r="K13" s="9">
        <f t="shared" si="6"/>
        <v>8.45582863418008</v>
      </c>
      <c r="L13" s="9">
        <f t="shared" si="7"/>
        <v>21.1395715854502</v>
      </c>
      <c r="M13" s="9">
        <f t="shared" si="8"/>
        <v>0</v>
      </c>
      <c r="N13" s="9">
        <f t="shared" si="9"/>
        <v>0</v>
      </c>
      <c r="O13" s="9">
        <f t="shared" si="10"/>
        <v>21.1395715854502</v>
      </c>
      <c r="P13" s="9">
        <f t="shared" si="11"/>
        <v>18.45582863418008</v>
      </c>
      <c r="Q13" s="8">
        <f t="shared" si="12"/>
        <v>46.1395715854502</v>
      </c>
      <c r="R13" s="8">
        <f t="shared" si="13"/>
        <v>0</v>
      </c>
      <c r="S13" s="8">
        <f t="shared" si="14"/>
        <v>0</v>
      </c>
      <c r="T13" s="8">
        <f t="shared" si="15"/>
        <v>46.1395715854502</v>
      </c>
      <c r="U13" s="9">
        <f t="shared" si="16"/>
        <v>28.45582863418008</v>
      </c>
      <c r="V13" s="8">
        <f t="shared" si="17"/>
        <v>71.1395715854502</v>
      </c>
      <c r="W13" s="8">
        <f t="shared" si="18"/>
        <v>0</v>
      </c>
      <c r="X13" s="8">
        <f t="shared" si="19"/>
        <v>0</v>
      </c>
      <c r="Y13" s="8">
        <f t="shared" si="20"/>
        <v>71.1395715854502</v>
      </c>
    </row>
    <row r="14" spans="1:25" ht="12.75">
      <c r="A14" s="4">
        <v>4</v>
      </c>
      <c r="B14" s="4">
        <v>0.9643261430226782</v>
      </c>
      <c r="C14" s="4">
        <v>16</v>
      </c>
      <c r="D14" s="4">
        <v>35</v>
      </c>
      <c r="E14" s="8">
        <f t="shared" si="0"/>
        <v>34.322196717430884</v>
      </c>
      <c r="F14" s="9">
        <f t="shared" si="1"/>
        <v>0</v>
      </c>
      <c r="G14" s="8">
        <f t="shared" si="2"/>
        <v>0</v>
      </c>
      <c r="H14" s="8">
        <f t="shared" si="3"/>
        <v>14.322196717430884</v>
      </c>
      <c r="I14" s="8">
        <f t="shared" si="4"/>
        <v>716.1098358715442</v>
      </c>
      <c r="J14" s="8">
        <f t="shared" si="5"/>
        <v>716.1098358715442</v>
      </c>
      <c r="K14" s="9">
        <f t="shared" si="6"/>
        <v>0</v>
      </c>
      <c r="L14" s="9">
        <f t="shared" si="7"/>
        <v>0</v>
      </c>
      <c r="M14" s="9">
        <f t="shared" si="8"/>
        <v>4.322196717430884</v>
      </c>
      <c r="N14" s="9">
        <f t="shared" si="9"/>
        <v>216.10983587154422</v>
      </c>
      <c r="O14" s="9">
        <f t="shared" si="10"/>
        <v>216.10983587154422</v>
      </c>
      <c r="P14" s="9">
        <f t="shared" si="11"/>
        <v>5.677803282569116</v>
      </c>
      <c r="Q14" s="8">
        <f t="shared" si="12"/>
        <v>14.194508206422789</v>
      </c>
      <c r="R14" s="8">
        <f t="shared" si="13"/>
        <v>0</v>
      </c>
      <c r="S14" s="8">
        <f t="shared" si="14"/>
        <v>0</v>
      </c>
      <c r="T14" s="8">
        <f t="shared" si="15"/>
        <v>14.194508206422789</v>
      </c>
      <c r="U14" s="9">
        <f t="shared" si="16"/>
        <v>15.677803282569116</v>
      </c>
      <c r="V14" s="8">
        <f t="shared" si="17"/>
        <v>39.19450820642279</v>
      </c>
      <c r="W14" s="8">
        <f t="shared" si="18"/>
        <v>0</v>
      </c>
      <c r="X14" s="8">
        <f t="shared" si="19"/>
        <v>0</v>
      </c>
      <c r="Y14" s="8">
        <f t="shared" si="20"/>
        <v>39.19450820642279</v>
      </c>
    </row>
    <row r="15" spans="1:25" ht="12.75">
      <c r="A15" s="4">
        <v>5</v>
      </c>
      <c r="B15" s="4">
        <v>0.8583776257222251</v>
      </c>
      <c r="C15" s="4">
        <v>16</v>
      </c>
      <c r="D15" s="4">
        <v>35</v>
      </c>
      <c r="E15" s="8">
        <f t="shared" si="0"/>
        <v>32.309174888722275</v>
      </c>
      <c r="F15" s="9">
        <f t="shared" si="1"/>
        <v>0</v>
      </c>
      <c r="G15" s="8">
        <f t="shared" si="2"/>
        <v>0</v>
      </c>
      <c r="H15" s="8">
        <f t="shared" si="3"/>
        <v>12.309174888722275</v>
      </c>
      <c r="I15" s="8">
        <f t="shared" si="4"/>
        <v>615.4587444361138</v>
      </c>
      <c r="J15" s="8">
        <f t="shared" si="5"/>
        <v>615.4587444361138</v>
      </c>
      <c r="K15" s="9">
        <f t="shared" si="6"/>
        <v>0</v>
      </c>
      <c r="L15" s="9">
        <f t="shared" si="7"/>
        <v>0</v>
      </c>
      <c r="M15" s="9">
        <f t="shared" si="8"/>
        <v>2.309174888722275</v>
      </c>
      <c r="N15" s="9">
        <f t="shared" si="9"/>
        <v>115.45874443611375</v>
      </c>
      <c r="O15" s="9">
        <f t="shared" si="10"/>
        <v>115.45874443611375</v>
      </c>
      <c r="P15" s="9">
        <f t="shared" si="11"/>
        <v>7.690825111277725</v>
      </c>
      <c r="Q15" s="8">
        <f t="shared" si="12"/>
        <v>19.227062778194313</v>
      </c>
      <c r="R15" s="8">
        <f t="shared" si="13"/>
        <v>0</v>
      </c>
      <c r="S15" s="8">
        <f t="shared" si="14"/>
        <v>0</v>
      </c>
      <c r="T15" s="8">
        <f t="shared" si="15"/>
        <v>19.227062778194313</v>
      </c>
      <c r="U15" s="9">
        <f t="shared" si="16"/>
        <v>17.690825111277725</v>
      </c>
      <c r="V15" s="8">
        <f t="shared" si="17"/>
        <v>44.22706277819431</v>
      </c>
      <c r="W15" s="8">
        <f t="shared" si="18"/>
        <v>0</v>
      </c>
      <c r="X15" s="8">
        <f t="shared" si="19"/>
        <v>0</v>
      </c>
      <c r="Y15" s="8">
        <f t="shared" si="20"/>
        <v>44.22706277819431</v>
      </c>
    </row>
    <row r="16" spans="1:25" ht="12.75">
      <c r="A16" s="4">
        <v>6</v>
      </c>
      <c r="B16" s="4">
        <v>0.3379892179726136</v>
      </c>
      <c r="C16" s="4">
        <v>16</v>
      </c>
      <c r="D16" s="4">
        <v>35</v>
      </c>
      <c r="E16" s="8">
        <f t="shared" si="0"/>
        <v>22.42179514147966</v>
      </c>
      <c r="F16" s="9">
        <f t="shared" si="1"/>
        <v>0</v>
      </c>
      <c r="G16" s="8">
        <f t="shared" si="2"/>
        <v>0</v>
      </c>
      <c r="H16" s="8">
        <f t="shared" si="3"/>
        <v>2.4217951414796595</v>
      </c>
      <c r="I16" s="8">
        <f t="shared" si="4"/>
        <v>121.08975707398298</v>
      </c>
      <c r="J16" s="8">
        <f t="shared" si="5"/>
        <v>121.08975707398298</v>
      </c>
      <c r="K16" s="9">
        <f t="shared" si="6"/>
        <v>7.5782048585203405</v>
      </c>
      <c r="L16" s="9">
        <f t="shared" si="7"/>
        <v>18.94551214630085</v>
      </c>
      <c r="M16" s="9">
        <f t="shared" si="8"/>
        <v>0</v>
      </c>
      <c r="N16" s="9">
        <f t="shared" si="9"/>
        <v>0</v>
      </c>
      <c r="O16" s="9">
        <f t="shared" si="10"/>
        <v>18.94551214630085</v>
      </c>
      <c r="P16" s="9">
        <f t="shared" si="11"/>
        <v>17.57820485852034</v>
      </c>
      <c r="Q16" s="8">
        <f t="shared" si="12"/>
        <v>43.94551214630085</v>
      </c>
      <c r="R16" s="8">
        <f t="shared" si="13"/>
        <v>0</v>
      </c>
      <c r="S16" s="8">
        <f t="shared" si="14"/>
        <v>0</v>
      </c>
      <c r="T16" s="8">
        <f t="shared" si="15"/>
        <v>43.94551214630085</v>
      </c>
      <c r="U16" s="9">
        <f t="shared" si="16"/>
        <v>27.57820485852034</v>
      </c>
      <c r="V16" s="8">
        <f t="shared" si="17"/>
        <v>68.94551214630086</v>
      </c>
      <c r="W16" s="8">
        <f t="shared" si="18"/>
        <v>0</v>
      </c>
      <c r="X16" s="8">
        <f t="shared" si="19"/>
        <v>0</v>
      </c>
      <c r="Y16" s="8">
        <f t="shared" si="20"/>
        <v>68.94551214630086</v>
      </c>
    </row>
    <row r="17" spans="1:25" ht="12.75">
      <c r="A17" s="4">
        <v>7</v>
      </c>
      <c r="B17" s="4">
        <v>0.6034367090382562</v>
      </c>
      <c r="C17" s="4">
        <v>16</v>
      </c>
      <c r="D17" s="4">
        <v>35</v>
      </c>
      <c r="E17" s="8">
        <f t="shared" si="0"/>
        <v>27.465297471726867</v>
      </c>
      <c r="F17" s="9">
        <f t="shared" si="1"/>
        <v>0</v>
      </c>
      <c r="G17" s="8">
        <f t="shared" si="2"/>
        <v>0</v>
      </c>
      <c r="H17" s="8">
        <f t="shared" si="3"/>
        <v>7.465297471726867</v>
      </c>
      <c r="I17" s="8">
        <f t="shared" si="4"/>
        <v>373.26487358634336</v>
      </c>
      <c r="J17" s="8">
        <f t="shared" si="5"/>
        <v>373.26487358634336</v>
      </c>
      <c r="K17" s="9">
        <f t="shared" si="6"/>
        <v>2.534702528273133</v>
      </c>
      <c r="L17" s="9">
        <f t="shared" si="7"/>
        <v>6.336756320682833</v>
      </c>
      <c r="M17" s="9">
        <f t="shared" si="8"/>
        <v>0</v>
      </c>
      <c r="N17" s="9">
        <f t="shared" si="9"/>
        <v>0</v>
      </c>
      <c r="O17" s="9">
        <f t="shared" si="10"/>
        <v>6.336756320682833</v>
      </c>
      <c r="P17" s="9">
        <f t="shared" si="11"/>
        <v>12.534702528273133</v>
      </c>
      <c r="Q17" s="8">
        <f t="shared" si="12"/>
        <v>31.33675632068283</v>
      </c>
      <c r="R17" s="8">
        <f t="shared" si="13"/>
        <v>0</v>
      </c>
      <c r="S17" s="8">
        <f t="shared" si="14"/>
        <v>0</v>
      </c>
      <c r="T17" s="8">
        <f t="shared" si="15"/>
        <v>31.33675632068283</v>
      </c>
      <c r="U17" s="9">
        <f t="shared" si="16"/>
        <v>22.534702528273133</v>
      </c>
      <c r="V17" s="8">
        <f t="shared" si="17"/>
        <v>56.33675632068283</v>
      </c>
      <c r="W17" s="8">
        <f t="shared" si="18"/>
        <v>0</v>
      </c>
      <c r="X17" s="8">
        <f t="shared" si="19"/>
        <v>0</v>
      </c>
      <c r="Y17" s="8">
        <f t="shared" si="20"/>
        <v>56.33675632068283</v>
      </c>
    </row>
    <row r="18" spans="1:25" ht="12.75">
      <c r="A18" s="4">
        <v>8</v>
      </c>
      <c r="B18" s="4">
        <v>0.5632464647140569</v>
      </c>
      <c r="C18" s="4">
        <v>16</v>
      </c>
      <c r="D18" s="4">
        <v>35</v>
      </c>
      <c r="E18" s="8">
        <f t="shared" si="0"/>
        <v>26.701682829567083</v>
      </c>
      <c r="F18" s="9">
        <f t="shared" si="1"/>
        <v>0</v>
      </c>
      <c r="G18" s="8">
        <f t="shared" si="2"/>
        <v>0</v>
      </c>
      <c r="H18" s="8">
        <f t="shared" si="3"/>
        <v>6.701682829567083</v>
      </c>
      <c r="I18" s="8">
        <f t="shared" si="4"/>
        <v>335.0841414783542</v>
      </c>
      <c r="J18" s="8">
        <f t="shared" si="5"/>
        <v>335.0841414783542</v>
      </c>
      <c r="K18" s="9">
        <f t="shared" si="6"/>
        <v>3.2983171704329166</v>
      </c>
      <c r="L18" s="9">
        <f t="shared" si="7"/>
        <v>8.245792926082292</v>
      </c>
      <c r="M18" s="9">
        <f t="shared" si="8"/>
        <v>0</v>
      </c>
      <c r="N18" s="9">
        <f t="shared" si="9"/>
        <v>0</v>
      </c>
      <c r="O18" s="9">
        <f t="shared" si="10"/>
        <v>8.245792926082292</v>
      </c>
      <c r="P18" s="9">
        <f t="shared" si="11"/>
        <v>13.298317170432917</v>
      </c>
      <c r="Q18" s="8">
        <f t="shared" si="12"/>
        <v>33.24579292608229</v>
      </c>
      <c r="R18" s="8">
        <f t="shared" si="13"/>
        <v>0</v>
      </c>
      <c r="S18" s="8">
        <f t="shared" si="14"/>
        <v>0</v>
      </c>
      <c r="T18" s="8">
        <f t="shared" si="15"/>
        <v>33.24579292608229</v>
      </c>
      <c r="U18" s="9">
        <f t="shared" si="16"/>
        <v>23.298317170432917</v>
      </c>
      <c r="V18" s="8">
        <f t="shared" si="17"/>
        <v>58.24579292608229</v>
      </c>
      <c r="W18" s="8">
        <f t="shared" si="18"/>
        <v>0</v>
      </c>
      <c r="X18" s="8">
        <f t="shared" si="19"/>
        <v>0</v>
      </c>
      <c r="Y18" s="8">
        <f t="shared" si="20"/>
        <v>58.24579292608229</v>
      </c>
    </row>
    <row r="19" spans="1:25" ht="12.75">
      <c r="A19" s="4">
        <v>9</v>
      </c>
      <c r="B19" s="4">
        <v>0.8548569567530793</v>
      </c>
      <c r="C19" s="4">
        <v>16</v>
      </c>
      <c r="D19" s="4">
        <v>35</v>
      </c>
      <c r="E19" s="8">
        <f t="shared" si="0"/>
        <v>32.24228217830851</v>
      </c>
      <c r="F19" s="9">
        <f t="shared" si="1"/>
        <v>0</v>
      </c>
      <c r="G19" s="8">
        <f t="shared" si="2"/>
        <v>0</v>
      </c>
      <c r="H19" s="8">
        <f t="shared" si="3"/>
        <v>12.242282178308507</v>
      </c>
      <c r="I19" s="8">
        <f t="shared" si="4"/>
        <v>612.1141089154254</v>
      </c>
      <c r="J19" s="8">
        <f t="shared" si="5"/>
        <v>612.1141089154254</v>
      </c>
      <c r="K19" s="9">
        <f t="shared" si="6"/>
        <v>0</v>
      </c>
      <c r="L19" s="9">
        <f t="shared" si="7"/>
        <v>0</v>
      </c>
      <c r="M19" s="9">
        <f t="shared" si="8"/>
        <v>2.242282178308507</v>
      </c>
      <c r="N19" s="9">
        <f t="shared" si="9"/>
        <v>112.11410891542535</v>
      </c>
      <c r="O19" s="9">
        <f t="shared" si="10"/>
        <v>112.11410891542535</v>
      </c>
      <c r="P19" s="9">
        <f t="shared" si="11"/>
        <v>7.757717821691493</v>
      </c>
      <c r="Q19" s="8">
        <f t="shared" si="12"/>
        <v>19.394294554228733</v>
      </c>
      <c r="R19" s="8">
        <f t="shared" si="13"/>
        <v>0</v>
      </c>
      <c r="S19" s="8">
        <f t="shared" si="14"/>
        <v>0</v>
      </c>
      <c r="T19" s="8">
        <f t="shared" si="15"/>
        <v>19.394294554228733</v>
      </c>
      <c r="U19" s="9">
        <f t="shared" si="16"/>
        <v>17.757717821691493</v>
      </c>
      <c r="V19" s="8">
        <f t="shared" si="17"/>
        <v>44.394294554228736</v>
      </c>
      <c r="W19" s="8">
        <f t="shared" si="18"/>
        <v>0</v>
      </c>
      <c r="X19" s="8">
        <f t="shared" si="19"/>
        <v>0</v>
      </c>
      <c r="Y19" s="8">
        <f t="shared" si="20"/>
        <v>44.394294554228736</v>
      </c>
    </row>
    <row r="20" spans="1:25" ht="12.75">
      <c r="A20" s="4">
        <v>10</v>
      </c>
      <c r="B20" s="4">
        <v>0.7614992719914788</v>
      </c>
      <c r="C20" s="4">
        <v>16</v>
      </c>
      <c r="D20" s="4">
        <v>35</v>
      </c>
      <c r="E20" s="8">
        <f t="shared" si="0"/>
        <v>30.468486167838098</v>
      </c>
      <c r="F20" s="9">
        <f t="shared" si="1"/>
        <v>0</v>
      </c>
      <c r="G20" s="8">
        <f t="shared" si="2"/>
        <v>0</v>
      </c>
      <c r="H20" s="8">
        <f t="shared" si="3"/>
        <v>10.468486167838098</v>
      </c>
      <c r="I20" s="8">
        <f t="shared" si="4"/>
        <v>523.4243083919049</v>
      </c>
      <c r="J20" s="8">
        <f t="shared" si="5"/>
        <v>523.4243083919049</v>
      </c>
      <c r="K20" s="9">
        <f t="shared" si="6"/>
        <v>0</v>
      </c>
      <c r="L20" s="9">
        <f t="shared" si="7"/>
        <v>0</v>
      </c>
      <c r="M20" s="9">
        <f t="shared" si="8"/>
        <v>0.4684861678380976</v>
      </c>
      <c r="N20" s="9">
        <f t="shared" si="9"/>
        <v>23.42430839190488</v>
      </c>
      <c r="O20" s="9">
        <f t="shared" si="10"/>
        <v>23.42430839190488</v>
      </c>
      <c r="P20" s="9">
        <f t="shared" si="11"/>
        <v>9.531513832161902</v>
      </c>
      <c r="Q20" s="8">
        <f t="shared" si="12"/>
        <v>23.828784580404758</v>
      </c>
      <c r="R20" s="8">
        <f t="shared" si="13"/>
        <v>0</v>
      </c>
      <c r="S20" s="8">
        <f t="shared" si="14"/>
        <v>0</v>
      </c>
      <c r="T20" s="8">
        <f t="shared" si="15"/>
        <v>23.828784580404758</v>
      </c>
      <c r="U20" s="9">
        <f t="shared" si="16"/>
        <v>19.531513832161902</v>
      </c>
      <c r="V20" s="8">
        <f t="shared" si="17"/>
        <v>48.82878458040476</v>
      </c>
      <c r="W20" s="8">
        <f t="shared" si="18"/>
        <v>0</v>
      </c>
      <c r="X20" s="8">
        <f t="shared" si="19"/>
        <v>0</v>
      </c>
      <c r="Y20" s="8">
        <f t="shared" si="20"/>
        <v>48.82878458040476</v>
      </c>
    </row>
    <row r="21" spans="1:25" ht="12.75">
      <c r="A21" s="4">
        <v>11</v>
      </c>
      <c r="B21" s="4">
        <v>0.8956772283135015</v>
      </c>
      <c r="C21" s="4">
        <v>16</v>
      </c>
      <c r="D21" s="4">
        <v>35</v>
      </c>
      <c r="E21" s="8">
        <f t="shared" si="0"/>
        <v>33.01786733795653</v>
      </c>
      <c r="F21" s="9">
        <f t="shared" si="1"/>
        <v>0</v>
      </c>
      <c r="G21" s="8">
        <f t="shared" si="2"/>
        <v>0</v>
      </c>
      <c r="H21" s="8">
        <f t="shared" si="3"/>
        <v>13.017867337956531</v>
      </c>
      <c r="I21" s="8">
        <f t="shared" si="4"/>
        <v>650.8933668978266</v>
      </c>
      <c r="J21" s="8">
        <f t="shared" si="5"/>
        <v>650.8933668978266</v>
      </c>
      <c r="K21" s="9">
        <f t="shared" si="6"/>
        <v>0</v>
      </c>
      <c r="L21" s="9">
        <f t="shared" si="7"/>
        <v>0</v>
      </c>
      <c r="M21" s="9">
        <f t="shared" si="8"/>
        <v>3.017867337956531</v>
      </c>
      <c r="N21" s="9">
        <f t="shared" si="9"/>
        <v>150.89336689782655</v>
      </c>
      <c r="O21" s="9">
        <f t="shared" si="10"/>
        <v>150.89336689782655</v>
      </c>
      <c r="P21" s="9">
        <f t="shared" si="11"/>
        <v>6.982132662043469</v>
      </c>
      <c r="Q21" s="8">
        <f t="shared" si="12"/>
        <v>17.455331655108672</v>
      </c>
      <c r="R21" s="8">
        <f t="shared" si="13"/>
        <v>0</v>
      </c>
      <c r="S21" s="8">
        <f t="shared" si="14"/>
        <v>0</v>
      </c>
      <c r="T21" s="8">
        <f t="shared" si="15"/>
        <v>17.455331655108672</v>
      </c>
      <c r="U21" s="9">
        <f t="shared" si="16"/>
        <v>16.98213266204347</v>
      </c>
      <c r="V21" s="8">
        <f t="shared" si="17"/>
        <v>42.45533165510867</v>
      </c>
      <c r="W21" s="8">
        <f t="shared" si="18"/>
        <v>0</v>
      </c>
      <c r="X21" s="8">
        <f t="shared" si="19"/>
        <v>0</v>
      </c>
      <c r="Y21" s="8">
        <f t="shared" si="20"/>
        <v>42.45533165510867</v>
      </c>
    </row>
    <row r="22" spans="1:25" ht="12.75">
      <c r="A22" s="4">
        <v>12</v>
      </c>
      <c r="B22" s="4">
        <v>0.6573862668981771</v>
      </c>
      <c r="C22" s="4">
        <v>16</v>
      </c>
      <c r="D22" s="4">
        <v>35</v>
      </c>
      <c r="E22" s="8">
        <f t="shared" si="0"/>
        <v>28.490339071065364</v>
      </c>
      <c r="F22" s="9">
        <f t="shared" si="1"/>
        <v>0</v>
      </c>
      <c r="G22" s="8">
        <f t="shared" si="2"/>
        <v>0</v>
      </c>
      <c r="H22" s="8">
        <f t="shared" si="3"/>
        <v>8.490339071065364</v>
      </c>
      <c r="I22" s="8">
        <f t="shared" si="4"/>
        <v>424.5169535532682</v>
      </c>
      <c r="J22" s="8">
        <f t="shared" si="5"/>
        <v>424.5169535532682</v>
      </c>
      <c r="K22" s="9">
        <f t="shared" si="6"/>
        <v>1.509660928934636</v>
      </c>
      <c r="L22" s="9">
        <f t="shared" si="7"/>
        <v>3.7741523223365903</v>
      </c>
      <c r="M22" s="9">
        <f t="shared" si="8"/>
        <v>0</v>
      </c>
      <c r="N22" s="9">
        <f t="shared" si="9"/>
        <v>0</v>
      </c>
      <c r="O22" s="9">
        <f t="shared" si="10"/>
        <v>3.7741523223365903</v>
      </c>
      <c r="P22" s="9">
        <f t="shared" si="11"/>
        <v>11.509660928934636</v>
      </c>
      <c r="Q22" s="8">
        <f t="shared" si="12"/>
        <v>28.77415232233659</v>
      </c>
      <c r="R22" s="8">
        <f t="shared" si="13"/>
        <v>0</v>
      </c>
      <c r="S22" s="8">
        <f t="shared" si="14"/>
        <v>0</v>
      </c>
      <c r="T22" s="8">
        <f t="shared" si="15"/>
        <v>28.77415232233659</v>
      </c>
      <c r="U22" s="9">
        <f t="shared" si="16"/>
        <v>21.509660928934636</v>
      </c>
      <c r="V22" s="8">
        <f t="shared" si="17"/>
        <v>53.77415232233659</v>
      </c>
      <c r="W22" s="8">
        <f t="shared" si="18"/>
        <v>0</v>
      </c>
      <c r="X22" s="8">
        <f t="shared" si="19"/>
        <v>0</v>
      </c>
      <c r="Y22" s="8">
        <f t="shared" si="20"/>
        <v>53.77415232233659</v>
      </c>
    </row>
    <row r="23" spans="1:25" ht="12.75">
      <c r="A23" s="4">
        <v>13</v>
      </c>
      <c r="B23" s="4">
        <v>0.40185420699769825</v>
      </c>
      <c r="C23" s="4">
        <v>16</v>
      </c>
      <c r="D23" s="4">
        <v>35</v>
      </c>
      <c r="E23" s="8">
        <f t="shared" si="0"/>
        <v>23.635229932956268</v>
      </c>
      <c r="F23" s="9">
        <f t="shared" si="1"/>
        <v>0</v>
      </c>
      <c r="G23" s="8">
        <f t="shared" si="2"/>
        <v>0</v>
      </c>
      <c r="H23" s="8">
        <f t="shared" si="3"/>
        <v>3.6352299329562676</v>
      </c>
      <c r="I23" s="8">
        <f t="shared" si="4"/>
        <v>181.76149664781337</v>
      </c>
      <c r="J23" s="8">
        <f t="shared" si="5"/>
        <v>181.76149664781337</v>
      </c>
      <c r="K23" s="9">
        <f t="shared" si="6"/>
        <v>6.364770067043732</v>
      </c>
      <c r="L23" s="9">
        <f t="shared" si="7"/>
        <v>15.911925167609331</v>
      </c>
      <c r="M23" s="9">
        <f t="shared" si="8"/>
        <v>0</v>
      </c>
      <c r="N23" s="9">
        <f t="shared" si="9"/>
        <v>0</v>
      </c>
      <c r="O23" s="9">
        <f t="shared" si="10"/>
        <v>15.911925167609331</v>
      </c>
      <c r="P23" s="9">
        <f t="shared" si="11"/>
        <v>16.364770067043732</v>
      </c>
      <c r="Q23" s="8">
        <f t="shared" si="12"/>
        <v>40.91192516760933</v>
      </c>
      <c r="R23" s="8">
        <f t="shared" si="13"/>
        <v>0</v>
      </c>
      <c r="S23" s="8">
        <f t="shared" si="14"/>
        <v>0</v>
      </c>
      <c r="T23" s="8">
        <f t="shared" si="15"/>
        <v>40.91192516760933</v>
      </c>
      <c r="U23" s="9">
        <f t="shared" si="16"/>
        <v>26.364770067043732</v>
      </c>
      <c r="V23" s="8">
        <f t="shared" si="17"/>
        <v>65.91192516760933</v>
      </c>
      <c r="W23" s="8">
        <f t="shared" si="18"/>
        <v>0</v>
      </c>
      <c r="X23" s="8">
        <f t="shared" si="19"/>
        <v>0</v>
      </c>
      <c r="Y23" s="8">
        <f t="shared" si="20"/>
        <v>65.91192516760933</v>
      </c>
    </row>
    <row r="24" spans="1:25" ht="12.75">
      <c r="A24" s="4">
        <v>14</v>
      </c>
      <c r="B24" s="4">
        <v>0.8214939243945028</v>
      </c>
      <c r="C24" s="4">
        <v>16</v>
      </c>
      <c r="D24" s="4">
        <v>35</v>
      </c>
      <c r="E24" s="8">
        <f t="shared" si="0"/>
        <v>31.60838456349555</v>
      </c>
      <c r="F24" s="9">
        <f t="shared" si="1"/>
        <v>0</v>
      </c>
      <c r="G24" s="8">
        <f t="shared" si="2"/>
        <v>0</v>
      </c>
      <c r="H24" s="8">
        <f t="shared" si="3"/>
        <v>11.608384563495552</v>
      </c>
      <c r="I24" s="8">
        <f t="shared" si="4"/>
        <v>580.4192281747776</v>
      </c>
      <c r="J24" s="8">
        <f t="shared" si="5"/>
        <v>580.4192281747776</v>
      </c>
      <c r="K24" s="9">
        <f t="shared" si="6"/>
        <v>0</v>
      </c>
      <c r="L24" s="9">
        <f t="shared" si="7"/>
        <v>0</v>
      </c>
      <c r="M24" s="9">
        <f t="shared" si="8"/>
        <v>1.6083845634955516</v>
      </c>
      <c r="N24" s="9">
        <f t="shared" si="9"/>
        <v>80.41922817477757</v>
      </c>
      <c r="O24" s="9">
        <f t="shared" si="10"/>
        <v>80.41922817477757</v>
      </c>
      <c r="P24" s="9">
        <f t="shared" si="11"/>
        <v>8.391615436504448</v>
      </c>
      <c r="Q24" s="8">
        <f t="shared" si="12"/>
        <v>20.979038591261123</v>
      </c>
      <c r="R24" s="8">
        <f t="shared" si="13"/>
        <v>0</v>
      </c>
      <c r="S24" s="8">
        <f t="shared" si="14"/>
        <v>0</v>
      </c>
      <c r="T24" s="8">
        <f t="shared" si="15"/>
        <v>20.979038591261123</v>
      </c>
      <c r="U24" s="9">
        <f t="shared" si="16"/>
        <v>18.39161543650445</v>
      </c>
      <c r="V24" s="8">
        <f t="shared" si="17"/>
        <v>45.97903859126112</v>
      </c>
      <c r="W24" s="8">
        <f t="shared" si="18"/>
        <v>0</v>
      </c>
      <c r="X24" s="8">
        <f t="shared" si="19"/>
        <v>0</v>
      </c>
      <c r="Y24" s="8">
        <f t="shared" si="20"/>
        <v>45.97903859126112</v>
      </c>
    </row>
    <row r="25" spans="1:25" ht="12.75">
      <c r="A25" s="4">
        <v>15</v>
      </c>
      <c r="B25" s="4">
        <v>0.10315847841151005</v>
      </c>
      <c r="C25" s="4">
        <v>16</v>
      </c>
      <c r="D25" s="4">
        <v>35</v>
      </c>
      <c r="E25" s="8">
        <f t="shared" si="0"/>
        <v>17.960011089818693</v>
      </c>
      <c r="F25" s="9">
        <f t="shared" si="1"/>
        <v>2.0399889101813073</v>
      </c>
      <c r="G25" s="8">
        <f t="shared" si="2"/>
        <v>5.099972275453268</v>
      </c>
      <c r="H25" s="8">
        <f t="shared" si="3"/>
        <v>0</v>
      </c>
      <c r="I25" s="8">
        <f t="shared" si="4"/>
        <v>0</v>
      </c>
      <c r="J25" s="8">
        <f t="shared" si="5"/>
        <v>5.099972275453268</v>
      </c>
      <c r="K25" s="9">
        <f t="shared" si="6"/>
        <v>12.039988910181307</v>
      </c>
      <c r="L25" s="9">
        <f t="shared" si="7"/>
        <v>30.09997227545327</v>
      </c>
      <c r="M25" s="9">
        <f t="shared" si="8"/>
        <v>0</v>
      </c>
      <c r="N25" s="9">
        <f t="shared" si="9"/>
        <v>0</v>
      </c>
      <c r="O25" s="9">
        <f t="shared" si="10"/>
        <v>30.09997227545327</v>
      </c>
      <c r="P25" s="9">
        <f t="shared" si="11"/>
        <v>22.039988910181307</v>
      </c>
      <c r="Q25" s="8">
        <f t="shared" si="12"/>
        <v>55.09997227545327</v>
      </c>
      <c r="R25" s="8">
        <f t="shared" si="13"/>
        <v>0</v>
      </c>
      <c r="S25" s="8">
        <f t="shared" si="14"/>
        <v>0</v>
      </c>
      <c r="T25" s="8">
        <f t="shared" si="15"/>
        <v>55.09997227545327</v>
      </c>
      <c r="U25" s="9">
        <f t="shared" si="16"/>
        <v>32.03998891018131</v>
      </c>
      <c r="V25" s="8">
        <f t="shared" si="17"/>
        <v>80.09997227545327</v>
      </c>
      <c r="W25" s="8">
        <f t="shared" si="18"/>
        <v>0</v>
      </c>
      <c r="X25" s="8">
        <f t="shared" si="19"/>
        <v>0</v>
      </c>
      <c r="Y25" s="8">
        <f t="shared" si="20"/>
        <v>80.09997227545327</v>
      </c>
    </row>
    <row r="26" spans="1:25" ht="12.75">
      <c r="A26" s="4">
        <v>16</v>
      </c>
      <c r="B26" s="4">
        <v>0.3307434794401633</v>
      </c>
      <c r="C26" s="4">
        <v>16</v>
      </c>
      <c r="D26" s="4">
        <v>35</v>
      </c>
      <c r="E26" s="8">
        <f t="shared" si="0"/>
        <v>22.284126109363104</v>
      </c>
      <c r="F26" s="9">
        <f t="shared" si="1"/>
        <v>0</v>
      </c>
      <c r="G26" s="8">
        <f t="shared" si="2"/>
        <v>0</v>
      </c>
      <c r="H26" s="8">
        <f t="shared" si="3"/>
        <v>2.284126109363104</v>
      </c>
      <c r="I26" s="8">
        <f t="shared" si="4"/>
        <v>114.2063054681552</v>
      </c>
      <c r="J26" s="8">
        <f t="shared" si="5"/>
        <v>114.2063054681552</v>
      </c>
      <c r="K26" s="9">
        <f t="shared" si="6"/>
        <v>7.715873890636896</v>
      </c>
      <c r="L26" s="9">
        <f t="shared" si="7"/>
        <v>19.28968472659224</v>
      </c>
      <c r="M26" s="9">
        <f t="shared" si="8"/>
        <v>0</v>
      </c>
      <c r="N26" s="9">
        <f t="shared" si="9"/>
        <v>0</v>
      </c>
      <c r="O26" s="9">
        <f t="shared" si="10"/>
        <v>19.28968472659224</v>
      </c>
      <c r="P26" s="9">
        <f t="shared" si="11"/>
        <v>17.715873890636896</v>
      </c>
      <c r="Q26" s="8">
        <f t="shared" si="12"/>
        <v>44.28968472659224</v>
      </c>
      <c r="R26" s="8">
        <f t="shared" si="13"/>
        <v>0</v>
      </c>
      <c r="S26" s="8">
        <f t="shared" si="14"/>
        <v>0</v>
      </c>
      <c r="T26" s="8">
        <f t="shared" si="15"/>
        <v>44.28968472659224</v>
      </c>
      <c r="U26" s="9">
        <f t="shared" si="16"/>
        <v>27.715873890636896</v>
      </c>
      <c r="V26" s="8">
        <f t="shared" si="17"/>
        <v>69.28968472659224</v>
      </c>
      <c r="W26" s="8">
        <f t="shared" si="18"/>
        <v>0</v>
      </c>
      <c r="X26" s="8">
        <f t="shared" si="19"/>
        <v>0</v>
      </c>
      <c r="Y26" s="8">
        <f t="shared" si="20"/>
        <v>69.28968472659224</v>
      </c>
    </row>
    <row r="27" spans="1:25" ht="12.75">
      <c r="A27" s="4">
        <v>17</v>
      </c>
      <c r="B27" s="4">
        <v>0.443038581843785</v>
      </c>
      <c r="C27" s="4">
        <v>16</v>
      </c>
      <c r="D27" s="4">
        <v>35</v>
      </c>
      <c r="E27" s="8">
        <f t="shared" si="0"/>
        <v>24.417733055031917</v>
      </c>
      <c r="F27" s="9">
        <f t="shared" si="1"/>
        <v>0</v>
      </c>
      <c r="G27" s="8">
        <f t="shared" si="2"/>
        <v>0</v>
      </c>
      <c r="H27" s="8">
        <f t="shared" si="3"/>
        <v>4.417733055031917</v>
      </c>
      <c r="I27" s="8">
        <f t="shared" si="4"/>
        <v>220.88665275159585</v>
      </c>
      <c r="J27" s="8">
        <f t="shared" si="5"/>
        <v>220.88665275159585</v>
      </c>
      <c r="K27" s="9">
        <f t="shared" si="6"/>
        <v>5.582266944968083</v>
      </c>
      <c r="L27" s="9">
        <f t="shared" si="7"/>
        <v>13.955667362420208</v>
      </c>
      <c r="M27" s="9">
        <f t="shared" si="8"/>
        <v>0</v>
      </c>
      <c r="N27" s="9">
        <f t="shared" si="9"/>
        <v>0</v>
      </c>
      <c r="O27" s="9">
        <f t="shared" si="10"/>
        <v>13.955667362420208</v>
      </c>
      <c r="P27" s="9">
        <f t="shared" si="11"/>
        <v>15.582266944968083</v>
      </c>
      <c r="Q27" s="8">
        <f t="shared" si="12"/>
        <v>38.95566736242021</v>
      </c>
      <c r="R27" s="8">
        <f t="shared" si="13"/>
        <v>0</v>
      </c>
      <c r="S27" s="8">
        <f t="shared" si="14"/>
        <v>0</v>
      </c>
      <c r="T27" s="8">
        <f t="shared" si="15"/>
        <v>38.95566736242021</v>
      </c>
      <c r="U27" s="9">
        <f t="shared" si="16"/>
        <v>25.582266944968083</v>
      </c>
      <c r="V27" s="8">
        <f t="shared" si="17"/>
        <v>63.95566736242021</v>
      </c>
      <c r="W27" s="8">
        <f t="shared" si="18"/>
        <v>0</v>
      </c>
      <c r="X27" s="8">
        <f t="shared" si="19"/>
        <v>0</v>
      </c>
      <c r="Y27" s="8">
        <f t="shared" si="20"/>
        <v>63.95566736242021</v>
      </c>
    </row>
    <row r="28" spans="1:25" ht="12.75">
      <c r="A28" s="4">
        <v>18</v>
      </c>
      <c r="B28" s="4">
        <v>0.29323928781222186</v>
      </c>
      <c r="C28" s="4">
        <v>16</v>
      </c>
      <c r="D28" s="4">
        <v>35</v>
      </c>
      <c r="E28" s="8">
        <f t="shared" si="0"/>
        <v>21.571546468432217</v>
      </c>
      <c r="F28" s="9">
        <f t="shared" si="1"/>
        <v>0</v>
      </c>
      <c r="G28" s="8">
        <f t="shared" si="2"/>
        <v>0</v>
      </c>
      <c r="H28" s="8">
        <f t="shared" si="3"/>
        <v>1.5715464684322171</v>
      </c>
      <c r="I28" s="8">
        <f t="shared" si="4"/>
        <v>78.57732342161086</v>
      </c>
      <c r="J28" s="8">
        <f t="shared" si="5"/>
        <v>78.57732342161086</v>
      </c>
      <c r="K28" s="9">
        <f t="shared" si="6"/>
        <v>8.428453531567783</v>
      </c>
      <c r="L28" s="9">
        <f t="shared" si="7"/>
        <v>21.071133828919457</v>
      </c>
      <c r="M28" s="9">
        <f t="shared" si="8"/>
        <v>0</v>
      </c>
      <c r="N28" s="9">
        <f t="shared" si="9"/>
        <v>0</v>
      </c>
      <c r="O28" s="9">
        <f t="shared" si="10"/>
        <v>21.071133828919457</v>
      </c>
      <c r="P28" s="9">
        <f t="shared" si="11"/>
        <v>18.428453531567783</v>
      </c>
      <c r="Q28" s="8">
        <f t="shared" si="12"/>
        <v>46.07113382891946</v>
      </c>
      <c r="R28" s="8">
        <f t="shared" si="13"/>
        <v>0</v>
      </c>
      <c r="S28" s="8">
        <f t="shared" si="14"/>
        <v>0</v>
      </c>
      <c r="T28" s="8">
        <f t="shared" si="15"/>
        <v>46.07113382891946</v>
      </c>
      <c r="U28" s="9">
        <f t="shared" si="16"/>
        <v>28.428453531567783</v>
      </c>
      <c r="V28" s="8">
        <f t="shared" si="17"/>
        <v>71.07113382891946</v>
      </c>
      <c r="W28" s="8">
        <f t="shared" si="18"/>
        <v>0</v>
      </c>
      <c r="X28" s="8">
        <f t="shared" si="19"/>
        <v>0</v>
      </c>
      <c r="Y28" s="8">
        <f t="shared" si="20"/>
        <v>71.07113382891946</v>
      </c>
    </row>
    <row r="29" spans="1:25" ht="12.75">
      <c r="A29" s="4">
        <v>19</v>
      </c>
      <c r="B29" s="4">
        <v>0.11437260383089165</v>
      </c>
      <c r="C29" s="4">
        <v>16</v>
      </c>
      <c r="D29" s="4">
        <v>35</v>
      </c>
      <c r="E29" s="8">
        <f>D29-B29</f>
        <v>34.885627396169106</v>
      </c>
      <c r="F29" s="9">
        <f t="shared" si="1"/>
        <v>0</v>
      </c>
      <c r="G29" s="8">
        <f t="shared" si="2"/>
        <v>0</v>
      </c>
      <c r="H29" s="8">
        <f t="shared" si="3"/>
        <v>14.885627396169106</v>
      </c>
      <c r="I29" s="8">
        <f t="shared" si="4"/>
        <v>744.2813698084553</v>
      </c>
      <c r="J29" s="8">
        <f t="shared" si="5"/>
        <v>744.2813698084553</v>
      </c>
      <c r="K29" s="9">
        <f t="shared" si="6"/>
        <v>0</v>
      </c>
      <c r="L29" s="9">
        <f t="shared" si="7"/>
        <v>0</v>
      </c>
      <c r="M29" s="9">
        <f t="shared" si="8"/>
        <v>4.885627396169106</v>
      </c>
      <c r="N29" s="9">
        <f t="shared" si="9"/>
        <v>244.28136980845528</v>
      </c>
      <c r="O29" s="9">
        <f t="shared" si="10"/>
        <v>244.28136980845528</v>
      </c>
      <c r="P29" s="9">
        <f t="shared" si="11"/>
        <v>5.114372603830894</v>
      </c>
      <c r="Q29" s="8">
        <f t="shared" si="12"/>
        <v>12.785931509577235</v>
      </c>
      <c r="R29" s="8">
        <f t="shared" si="13"/>
        <v>0</v>
      </c>
      <c r="S29" s="8">
        <f t="shared" si="14"/>
        <v>0</v>
      </c>
      <c r="T29" s="8">
        <f t="shared" si="15"/>
        <v>12.785931509577235</v>
      </c>
      <c r="U29" s="9">
        <f t="shared" si="16"/>
        <v>15.114372603830894</v>
      </c>
      <c r="V29" s="8">
        <f t="shared" si="17"/>
        <v>37.78593150957724</v>
      </c>
      <c r="W29" s="8">
        <f t="shared" si="18"/>
        <v>0</v>
      </c>
      <c r="X29" s="8">
        <f t="shared" si="19"/>
        <v>0</v>
      </c>
      <c r="Y29" s="8">
        <f t="shared" si="20"/>
        <v>37.78593150957724</v>
      </c>
    </row>
    <row r="30" spans="1:25" ht="12.75">
      <c r="A30" s="4">
        <v>20</v>
      </c>
      <c r="B30" s="4">
        <v>0.4646692231868985</v>
      </c>
      <c r="C30" s="4">
        <v>16</v>
      </c>
      <c r="D30" s="4">
        <v>35</v>
      </c>
      <c r="E30" s="8">
        <f aca="true" t="shared" si="21" ref="E30:E47">C30+(D30-C30)*B30</f>
        <v>24.82871524055107</v>
      </c>
      <c r="F30" s="9">
        <f t="shared" si="1"/>
        <v>0</v>
      </c>
      <c r="G30" s="8">
        <f t="shared" si="2"/>
        <v>0</v>
      </c>
      <c r="H30" s="8">
        <f t="shared" si="3"/>
        <v>4.82871524055107</v>
      </c>
      <c r="I30" s="8">
        <f t="shared" si="4"/>
        <v>241.4357620275535</v>
      </c>
      <c r="J30" s="8">
        <f t="shared" si="5"/>
        <v>241.4357620275535</v>
      </c>
      <c r="K30" s="9">
        <f t="shared" si="6"/>
        <v>5.17128475944893</v>
      </c>
      <c r="L30" s="9">
        <f t="shared" si="7"/>
        <v>12.928211898622326</v>
      </c>
      <c r="M30" s="9">
        <f t="shared" si="8"/>
        <v>0</v>
      </c>
      <c r="N30" s="9">
        <f t="shared" si="9"/>
        <v>0</v>
      </c>
      <c r="O30" s="9">
        <f t="shared" si="10"/>
        <v>12.928211898622326</v>
      </c>
      <c r="P30" s="9">
        <f t="shared" si="11"/>
        <v>15.17128475944893</v>
      </c>
      <c r="Q30" s="8">
        <f t="shared" si="12"/>
        <v>37.92821189862232</v>
      </c>
      <c r="R30" s="8">
        <f t="shared" si="13"/>
        <v>0</v>
      </c>
      <c r="S30" s="8">
        <f t="shared" si="14"/>
        <v>0</v>
      </c>
      <c r="T30" s="8">
        <f t="shared" si="15"/>
        <v>37.92821189862232</v>
      </c>
      <c r="U30" s="9">
        <f t="shared" si="16"/>
        <v>25.17128475944893</v>
      </c>
      <c r="V30" s="8">
        <f t="shared" si="17"/>
        <v>62.92821189862232</v>
      </c>
      <c r="W30" s="8">
        <f t="shared" si="18"/>
        <v>0</v>
      </c>
      <c r="X30" s="8">
        <f t="shared" si="19"/>
        <v>0</v>
      </c>
      <c r="Y30" s="8">
        <f t="shared" si="20"/>
        <v>62.92821189862232</v>
      </c>
    </row>
    <row r="31" spans="1:25" ht="12.75">
      <c r="A31" s="4">
        <v>21</v>
      </c>
      <c r="B31" s="4">
        <v>0.7277679185303332</v>
      </c>
      <c r="C31" s="4">
        <v>16</v>
      </c>
      <c r="D31" s="4">
        <v>35</v>
      </c>
      <c r="E31" s="8">
        <f t="shared" si="21"/>
        <v>29.82759045207633</v>
      </c>
      <c r="F31" s="9">
        <f t="shared" si="1"/>
        <v>0</v>
      </c>
      <c r="G31" s="8">
        <f t="shared" si="2"/>
        <v>0</v>
      </c>
      <c r="H31" s="8">
        <f t="shared" si="3"/>
        <v>9.827590452076329</v>
      </c>
      <c r="I31" s="8">
        <f t="shared" si="4"/>
        <v>491.37952260381644</v>
      </c>
      <c r="J31" s="8">
        <f t="shared" si="5"/>
        <v>491.37952260381644</v>
      </c>
      <c r="K31" s="9">
        <f t="shared" si="6"/>
        <v>0.1724095479236709</v>
      </c>
      <c r="L31" s="9">
        <f t="shared" si="7"/>
        <v>0.4310238698091773</v>
      </c>
      <c r="M31" s="9">
        <f t="shared" si="8"/>
        <v>0</v>
      </c>
      <c r="N31" s="9">
        <f t="shared" si="9"/>
        <v>0</v>
      </c>
      <c r="O31" s="9">
        <f t="shared" si="10"/>
        <v>0.4310238698091773</v>
      </c>
      <c r="P31" s="9">
        <f t="shared" si="11"/>
        <v>10.172409547923671</v>
      </c>
      <c r="Q31" s="8">
        <f t="shared" si="12"/>
        <v>25.431023869809177</v>
      </c>
      <c r="R31" s="8">
        <f t="shared" si="13"/>
        <v>0</v>
      </c>
      <c r="S31" s="8">
        <f t="shared" si="14"/>
        <v>0</v>
      </c>
      <c r="T31" s="8">
        <f t="shared" si="15"/>
        <v>25.431023869809177</v>
      </c>
      <c r="U31" s="9">
        <f t="shared" si="16"/>
        <v>20.17240954792367</v>
      </c>
      <c r="V31" s="8">
        <f t="shared" si="17"/>
        <v>50.43102386980918</v>
      </c>
      <c r="W31" s="8">
        <f t="shared" si="18"/>
        <v>0</v>
      </c>
      <c r="X31" s="8">
        <f t="shared" si="19"/>
        <v>0</v>
      </c>
      <c r="Y31" s="8">
        <f t="shared" si="20"/>
        <v>50.43102386980918</v>
      </c>
    </row>
    <row r="32" spans="1:25" ht="12.75">
      <c r="A32" s="4">
        <v>22</v>
      </c>
      <c r="B32" s="4">
        <v>0.6200548864021598</v>
      </c>
      <c r="C32" s="4">
        <v>16</v>
      </c>
      <c r="D32" s="4">
        <v>35</v>
      </c>
      <c r="E32" s="8">
        <f t="shared" si="21"/>
        <v>27.781042841641035</v>
      </c>
      <c r="F32" s="9">
        <f t="shared" si="1"/>
        <v>0</v>
      </c>
      <c r="G32" s="8">
        <f t="shared" si="2"/>
        <v>0</v>
      </c>
      <c r="H32" s="8">
        <f t="shared" si="3"/>
        <v>7.781042841641035</v>
      </c>
      <c r="I32" s="8">
        <f t="shared" si="4"/>
        <v>389.0521420820518</v>
      </c>
      <c r="J32" s="8">
        <f t="shared" si="5"/>
        <v>389.0521420820518</v>
      </c>
      <c r="K32" s="9">
        <f t="shared" si="6"/>
        <v>2.2189571583589647</v>
      </c>
      <c r="L32" s="9">
        <f t="shared" si="7"/>
        <v>5.547392895897412</v>
      </c>
      <c r="M32" s="9">
        <f t="shared" si="8"/>
        <v>0</v>
      </c>
      <c r="N32" s="9">
        <f t="shared" si="9"/>
        <v>0</v>
      </c>
      <c r="O32" s="9">
        <f t="shared" si="10"/>
        <v>5.547392895897412</v>
      </c>
      <c r="P32" s="9">
        <f t="shared" si="11"/>
        <v>12.218957158358965</v>
      </c>
      <c r="Q32" s="8">
        <f t="shared" si="12"/>
        <v>30.54739289589741</v>
      </c>
      <c r="R32" s="8">
        <f t="shared" si="13"/>
        <v>0</v>
      </c>
      <c r="S32" s="8">
        <f t="shared" si="14"/>
        <v>0</v>
      </c>
      <c r="T32" s="8">
        <f t="shared" si="15"/>
        <v>30.54739289589741</v>
      </c>
      <c r="U32" s="9">
        <f t="shared" si="16"/>
        <v>22.218957158358965</v>
      </c>
      <c r="V32" s="8">
        <f t="shared" si="17"/>
        <v>55.54739289589741</v>
      </c>
      <c r="W32" s="8">
        <f t="shared" si="18"/>
        <v>0</v>
      </c>
      <c r="X32" s="8">
        <f t="shared" si="19"/>
        <v>0</v>
      </c>
      <c r="Y32" s="8">
        <f t="shared" si="20"/>
        <v>55.54739289589741</v>
      </c>
    </row>
    <row r="33" spans="1:25" ht="12.75">
      <c r="A33" s="4">
        <v>23</v>
      </c>
      <c r="B33" s="4">
        <v>0.7703663556111722</v>
      </c>
      <c r="C33" s="4">
        <v>16</v>
      </c>
      <c r="D33" s="4">
        <v>35</v>
      </c>
      <c r="E33" s="8">
        <f t="shared" si="21"/>
        <v>30.63696075661227</v>
      </c>
      <c r="F33" s="9">
        <f t="shared" si="1"/>
        <v>0</v>
      </c>
      <c r="G33" s="8">
        <f t="shared" si="2"/>
        <v>0</v>
      </c>
      <c r="H33" s="8">
        <f t="shared" si="3"/>
        <v>10.636960756612272</v>
      </c>
      <c r="I33" s="8">
        <f t="shared" si="4"/>
        <v>531.8480378306136</v>
      </c>
      <c r="J33" s="8">
        <f t="shared" si="5"/>
        <v>531.8480378306136</v>
      </c>
      <c r="K33" s="9">
        <f t="shared" si="6"/>
        <v>0</v>
      </c>
      <c r="L33" s="9">
        <f t="shared" si="7"/>
        <v>0</v>
      </c>
      <c r="M33" s="9">
        <f t="shared" si="8"/>
        <v>0.6369607566122717</v>
      </c>
      <c r="N33" s="9">
        <f t="shared" si="9"/>
        <v>31.848037830613585</v>
      </c>
      <c r="O33" s="9">
        <f t="shared" si="10"/>
        <v>31.848037830613585</v>
      </c>
      <c r="P33" s="9">
        <f t="shared" si="11"/>
        <v>9.363039243387728</v>
      </c>
      <c r="Q33" s="8">
        <f t="shared" si="12"/>
        <v>23.407598108469323</v>
      </c>
      <c r="R33" s="8">
        <f t="shared" si="13"/>
        <v>0</v>
      </c>
      <c r="S33" s="8">
        <f t="shared" si="14"/>
        <v>0</v>
      </c>
      <c r="T33" s="8">
        <f t="shared" si="15"/>
        <v>23.407598108469323</v>
      </c>
      <c r="U33" s="9">
        <f t="shared" si="16"/>
        <v>19.36303924338773</v>
      </c>
      <c r="V33" s="8">
        <f t="shared" si="17"/>
        <v>48.40759810846932</v>
      </c>
      <c r="W33" s="8">
        <f t="shared" si="18"/>
        <v>0</v>
      </c>
      <c r="X33" s="8">
        <f t="shared" si="19"/>
        <v>0</v>
      </c>
      <c r="Y33" s="8">
        <f t="shared" si="20"/>
        <v>48.40759810846932</v>
      </c>
    </row>
    <row r="34" spans="1:25" ht="12.75">
      <c r="A34" s="4">
        <v>24</v>
      </c>
      <c r="B34" s="4">
        <v>0.979305457321892</v>
      </c>
      <c r="C34" s="4">
        <v>16</v>
      </c>
      <c r="D34" s="4">
        <v>35</v>
      </c>
      <c r="E34" s="8">
        <f t="shared" si="21"/>
        <v>34.60680368911595</v>
      </c>
      <c r="F34" s="9">
        <f t="shared" si="1"/>
        <v>0</v>
      </c>
      <c r="G34" s="8">
        <f t="shared" si="2"/>
        <v>0</v>
      </c>
      <c r="H34" s="8">
        <f t="shared" si="3"/>
        <v>14.60680368911595</v>
      </c>
      <c r="I34" s="8">
        <f t="shared" si="4"/>
        <v>730.3401844557975</v>
      </c>
      <c r="J34" s="8">
        <f t="shared" si="5"/>
        <v>730.3401844557975</v>
      </c>
      <c r="K34" s="9">
        <f t="shared" si="6"/>
        <v>0</v>
      </c>
      <c r="L34" s="9">
        <f t="shared" si="7"/>
        <v>0</v>
      </c>
      <c r="M34" s="9">
        <f t="shared" si="8"/>
        <v>4.606803689115949</v>
      </c>
      <c r="N34" s="9">
        <f t="shared" si="9"/>
        <v>230.34018445579747</v>
      </c>
      <c r="O34" s="9">
        <f t="shared" si="10"/>
        <v>230.34018445579747</v>
      </c>
      <c r="P34" s="9">
        <f t="shared" si="11"/>
        <v>5.393196310884051</v>
      </c>
      <c r="Q34" s="8">
        <f t="shared" si="12"/>
        <v>13.482990777210127</v>
      </c>
      <c r="R34" s="8">
        <f t="shared" si="13"/>
        <v>0</v>
      </c>
      <c r="S34" s="8">
        <f t="shared" si="14"/>
        <v>0</v>
      </c>
      <c r="T34" s="8">
        <f t="shared" si="15"/>
        <v>13.482990777210127</v>
      </c>
      <c r="U34" s="9">
        <f t="shared" si="16"/>
        <v>15.39319631088405</v>
      </c>
      <c r="V34" s="8">
        <f t="shared" si="17"/>
        <v>38.48299077721013</v>
      </c>
      <c r="W34" s="8">
        <f t="shared" si="18"/>
        <v>0</v>
      </c>
      <c r="X34" s="8">
        <f t="shared" si="19"/>
        <v>0</v>
      </c>
      <c r="Y34" s="8">
        <f t="shared" si="20"/>
        <v>38.48299077721013</v>
      </c>
    </row>
    <row r="35" spans="1:25" ht="12.75">
      <c r="A35" s="4">
        <v>25</v>
      </c>
      <c r="B35" s="4">
        <v>0.9702233583013653</v>
      </c>
      <c r="C35" s="4">
        <v>16</v>
      </c>
      <c r="D35" s="4">
        <v>35</v>
      </c>
      <c r="E35" s="8">
        <f t="shared" si="21"/>
        <v>34.43424380772594</v>
      </c>
      <c r="F35" s="9">
        <f t="shared" si="1"/>
        <v>0</v>
      </c>
      <c r="G35" s="8">
        <f t="shared" si="2"/>
        <v>0</v>
      </c>
      <c r="H35" s="8">
        <f t="shared" si="3"/>
        <v>14.434243807725942</v>
      </c>
      <c r="I35" s="8">
        <f t="shared" si="4"/>
        <v>721.712190386297</v>
      </c>
      <c r="J35" s="8">
        <f t="shared" si="5"/>
        <v>721.712190386297</v>
      </c>
      <c r="K35" s="9">
        <f t="shared" si="6"/>
        <v>0</v>
      </c>
      <c r="L35" s="9">
        <f t="shared" si="7"/>
        <v>0</v>
      </c>
      <c r="M35" s="9">
        <f t="shared" si="8"/>
        <v>4.434243807725942</v>
      </c>
      <c r="N35" s="9">
        <f t="shared" si="9"/>
        <v>221.7121903862971</v>
      </c>
      <c r="O35" s="9">
        <f t="shared" si="10"/>
        <v>221.7121903862971</v>
      </c>
      <c r="P35" s="9">
        <f t="shared" si="11"/>
        <v>5.565756192274058</v>
      </c>
      <c r="Q35" s="8">
        <f t="shared" si="12"/>
        <v>13.914390480685146</v>
      </c>
      <c r="R35" s="8">
        <f t="shared" si="13"/>
        <v>0</v>
      </c>
      <c r="S35" s="8">
        <f t="shared" si="14"/>
        <v>0</v>
      </c>
      <c r="T35" s="8">
        <f t="shared" si="15"/>
        <v>13.914390480685146</v>
      </c>
      <c r="U35" s="9">
        <f t="shared" si="16"/>
        <v>15.565756192274058</v>
      </c>
      <c r="V35" s="8">
        <f t="shared" si="17"/>
        <v>38.91439048068514</v>
      </c>
      <c r="W35" s="8">
        <f t="shared" si="18"/>
        <v>0</v>
      </c>
      <c r="X35" s="8">
        <f t="shared" si="19"/>
        <v>0</v>
      </c>
      <c r="Y35" s="8">
        <f t="shared" si="20"/>
        <v>38.91439048068514</v>
      </c>
    </row>
    <row r="36" spans="1:25" ht="12.75">
      <c r="A36" s="4">
        <v>26</v>
      </c>
      <c r="B36" s="4">
        <v>0.7749288777086285</v>
      </c>
      <c r="C36" s="4">
        <v>16</v>
      </c>
      <c r="D36" s="4">
        <v>35</v>
      </c>
      <c r="E36" s="8">
        <f t="shared" si="21"/>
        <v>30.72364867646394</v>
      </c>
      <c r="F36" s="9">
        <f t="shared" si="1"/>
        <v>0</v>
      </c>
      <c r="G36" s="8">
        <f t="shared" si="2"/>
        <v>0</v>
      </c>
      <c r="H36" s="8">
        <f t="shared" si="3"/>
        <v>10.723648676463942</v>
      </c>
      <c r="I36" s="8">
        <f t="shared" si="4"/>
        <v>536.1824338231971</v>
      </c>
      <c r="J36" s="8">
        <f t="shared" si="5"/>
        <v>536.1824338231971</v>
      </c>
      <c r="K36" s="9">
        <f t="shared" si="6"/>
        <v>0</v>
      </c>
      <c r="L36" s="9">
        <f t="shared" si="7"/>
        <v>0</v>
      </c>
      <c r="M36" s="9">
        <f t="shared" si="8"/>
        <v>0.7236486764639416</v>
      </c>
      <c r="N36" s="9">
        <f t="shared" si="9"/>
        <v>36.18243382319708</v>
      </c>
      <c r="O36" s="9">
        <f t="shared" si="10"/>
        <v>36.18243382319708</v>
      </c>
      <c r="P36" s="9">
        <f t="shared" si="11"/>
        <v>9.276351323536058</v>
      </c>
      <c r="Q36" s="8">
        <f t="shared" si="12"/>
        <v>23.190878308840148</v>
      </c>
      <c r="R36" s="8">
        <f t="shared" si="13"/>
        <v>0</v>
      </c>
      <c r="S36" s="8">
        <f t="shared" si="14"/>
        <v>0</v>
      </c>
      <c r="T36" s="8">
        <f t="shared" si="15"/>
        <v>23.190878308840148</v>
      </c>
      <c r="U36" s="9">
        <f t="shared" si="16"/>
        <v>19.27635132353606</v>
      </c>
      <c r="V36" s="8">
        <f t="shared" si="17"/>
        <v>48.19087830884015</v>
      </c>
      <c r="W36" s="8">
        <f t="shared" si="18"/>
        <v>0</v>
      </c>
      <c r="X36" s="8">
        <f t="shared" si="19"/>
        <v>0</v>
      </c>
      <c r="Y36" s="8">
        <f t="shared" si="20"/>
        <v>48.19087830884015</v>
      </c>
    </row>
    <row r="37" spans="1:25" ht="12.75">
      <c r="A37" s="4">
        <v>27</v>
      </c>
      <c r="B37" s="4">
        <v>0.787834976440549</v>
      </c>
      <c r="C37" s="4">
        <v>16</v>
      </c>
      <c r="D37" s="4">
        <v>35</v>
      </c>
      <c r="E37" s="8">
        <f t="shared" si="21"/>
        <v>30.96886455237043</v>
      </c>
      <c r="F37" s="9">
        <f t="shared" si="1"/>
        <v>0</v>
      </c>
      <c r="G37" s="8">
        <f t="shared" si="2"/>
        <v>0</v>
      </c>
      <c r="H37" s="8">
        <f t="shared" si="3"/>
        <v>10.96886455237043</v>
      </c>
      <c r="I37" s="8">
        <f t="shared" si="4"/>
        <v>548.4432276185215</v>
      </c>
      <c r="J37" s="8">
        <f t="shared" si="5"/>
        <v>548.4432276185215</v>
      </c>
      <c r="K37" s="9">
        <f t="shared" si="6"/>
        <v>0</v>
      </c>
      <c r="L37" s="9">
        <f t="shared" si="7"/>
        <v>0</v>
      </c>
      <c r="M37" s="9">
        <f t="shared" si="8"/>
        <v>0.9688645523704302</v>
      </c>
      <c r="N37" s="9">
        <f t="shared" si="9"/>
        <v>48.44322761852151</v>
      </c>
      <c r="O37" s="9">
        <f t="shared" si="10"/>
        <v>48.44322761852151</v>
      </c>
      <c r="P37" s="9">
        <f t="shared" si="11"/>
        <v>9.03113544762957</v>
      </c>
      <c r="Q37" s="8">
        <f t="shared" si="12"/>
        <v>22.577838619073923</v>
      </c>
      <c r="R37" s="8">
        <f t="shared" si="13"/>
        <v>0</v>
      </c>
      <c r="S37" s="8">
        <f t="shared" si="14"/>
        <v>0</v>
      </c>
      <c r="T37" s="8">
        <f t="shared" si="15"/>
        <v>22.577838619073923</v>
      </c>
      <c r="U37" s="9">
        <f t="shared" si="16"/>
        <v>19.03113544762957</v>
      </c>
      <c r="V37" s="8">
        <f t="shared" si="17"/>
        <v>47.57783861907392</v>
      </c>
      <c r="W37" s="8">
        <f t="shared" si="18"/>
        <v>0</v>
      </c>
      <c r="X37" s="8">
        <f t="shared" si="19"/>
        <v>0</v>
      </c>
      <c r="Y37" s="8">
        <f t="shared" si="20"/>
        <v>47.57783861907392</v>
      </c>
    </row>
    <row r="38" spans="1:25" ht="12.75">
      <c r="A38" s="4">
        <v>28</v>
      </c>
      <c r="B38" s="4">
        <v>0.538630622631791</v>
      </c>
      <c r="C38" s="4">
        <v>16</v>
      </c>
      <c r="D38" s="4">
        <v>35</v>
      </c>
      <c r="E38" s="8">
        <f t="shared" si="21"/>
        <v>26.233981830004026</v>
      </c>
      <c r="F38" s="9">
        <f t="shared" si="1"/>
        <v>0</v>
      </c>
      <c r="G38" s="8">
        <f t="shared" si="2"/>
        <v>0</v>
      </c>
      <c r="H38" s="8">
        <f t="shared" si="3"/>
        <v>6.233981830004026</v>
      </c>
      <c r="I38" s="8">
        <f t="shared" si="4"/>
        <v>311.69909150020135</v>
      </c>
      <c r="J38" s="8">
        <f t="shared" si="5"/>
        <v>311.69909150020135</v>
      </c>
      <c r="K38" s="9">
        <f t="shared" si="6"/>
        <v>3.7660181699959736</v>
      </c>
      <c r="L38" s="9">
        <f t="shared" si="7"/>
        <v>9.415045424989934</v>
      </c>
      <c r="M38" s="9">
        <f t="shared" si="8"/>
        <v>0</v>
      </c>
      <c r="N38" s="9">
        <f t="shared" si="9"/>
        <v>0</v>
      </c>
      <c r="O38" s="9">
        <f t="shared" si="10"/>
        <v>9.415045424989934</v>
      </c>
      <c r="P38" s="9">
        <f t="shared" si="11"/>
        <v>13.766018169995974</v>
      </c>
      <c r="Q38" s="8">
        <f t="shared" si="12"/>
        <v>34.415045424989934</v>
      </c>
      <c r="R38" s="8">
        <f t="shared" si="13"/>
        <v>0</v>
      </c>
      <c r="S38" s="8">
        <f t="shared" si="14"/>
        <v>0</v>
      </c>
      <c r="T38" s="8">
        <f t="shared" si="15"/>
        <v>34.415045424989934</v>
      </c>
      <c r="U38" s="9">
        <f t="shared" si="16"/>
        <v>23.766018169995974</v>
      </c>
      <c r="V38" s="8">
        <f t="shared" si="17"/>
        <v>59.415045424989934</v>
      </c>
      <c r="W38" s="8">
        <f t="shared" si="18"/>
        <v>0</v>
      </c>
      <c r="X38" s="8">
        <f t="shared" si="19"/>
        <v>0</v>
      </c>
      <c r="Y38" s="8">
        <f t="shared" si="20"/>
        <v>59.415045424989934</v>
      </c>
    </row>
    <row r="39" spans="1:25" ht="12.75">
      <c r="A39" s="4">
        <v>29</v>
      </c>
      <c r="B39" s="4">
        <v>0.102671866818981</v>
      </c>
      <c r="C39" s="4">
        <v>16</v>
      </c>
      <c r="D39" s="4">
        <v>35</v>
      </c>
      <c r="E39" s="8">
        <f t="shared" si="21"/>
        <v>17.95076546956064</v>
      </c>
      <c r="F39" s="9">
        <f t="shared" si="1"/>
        <v>2.04923453043936</v>
      </c>
      <c r="G39" s="8">
        <f t="shared" si="2"/>
        <v>5.1230863260984005</v>
      </c>
      <c r="H39" s="8">
        <f t="shared" si="3"/>
        <v>0</v>
      </c>
      <c r="I39" s="8">
        <f t="shared" si="4"/>
        <v>0</v>
      </c>
      <c r="J39" s="8">
        <f t="shared" si="5"/>
        <v>5.1230863260984005</v>
      </c>
      <c r="K39" s="9">
        <f t="shared" si="6"/>
        <v>12.04923453043936</v>
      </c>
      <c r="L39" s="9">
        <f t="shared" si="7"/>
        <v>30.123086326098402</v>
      </c>
      <c r="M39" s="9">
        <f t="shared" si="8"/>
        <v>0</v>
      </c>
      <c r="N39" s="9">
        <f t="shared" si="9"/>
        <v>0</v>
      </c>
      <c r="O39" s="9">
        <f t="shared" si="10"/>
        <v>30.123086326098402</v>
      </c>
      <c r="P39" s="9">
        <f t="shared" si="11"/>
        <v>22.04923453043936</v>
      </c>
      <c r="Q39" s="8">
        <f t="shared" si="12"/>
        <v>55.1230863260984</v>
      </c>
      <c r="R39" s="8">
        <f t="shared" si="13"/>
        <v>0</v>
      </c>
      <c r="S39" s="8">
        <f t="shared" si="14"/>
        <v>0</v>
      </c>
      <c r="T39" s="8">
        <f t="shared" si="15"/>
        <v>55.1230863260984</v>
      </c>
      <c r="U39" s="9">
        <f t="shared" si="16"/>
        <v>32.049234530439364</v>
      </c>
      <c r="V39" s="8">
        <f t="shared" si="17"/>
        <v>80.12308632609842</v>
      </c>
      <c r="W39" s="8">
        <f t="shared" si="18"/>
        <v>0</v>
      </c>
      <c r="X39" s="8">
        <f t="shared" si="19"/>
        <v>0</v>
      </c>
      <c r="Y39" s="8">
        <f t="shared" si="20"/>
        <v>80.12308632609842</v>
      </c>
    </row>
    <row r="40" spans="1:25" ht="12.75">
      <c r="A40" s="4">
        <v>30</v>
      </c>
      <c r="B40" s="4">
        <v>0.5517310292123485</v>
      </c>
      <c r="C40" s="4">
        <v>16</v>
      </c>
      <c r="D40" s="4">
        <v>35</v>
      </c>
      <c r="E40" s="8">
        <f t="shared" si="21"/>
        <v>26.48288955503462</v>
      </c>
      <c r="F40" s="9">
        <f t="shared" si="1"/>
        <v>0</v>
      </c>
      <c r="G40" s="8">
        <f t="shared" si="2"/>
        <v>0</v>
      </c>
      <c r="H40" s="8">
        <f t="shared" si="3"/>
        <v>6.482889555034621</v>
      </c>
      <c r="I40" s="8">
        <f t="shared" si="4"/>
        <v>324.1444777517311</v>
      </c>
      <c r="J40" s="8">
        <f t="shared" si="5"/>
        <v>324.1444777517311</v>
      </c>
      <c r="K40" s="9">
        <f t="shared" si="6"/>
        <v>3.517110444965379</v>
      </c>
      <c r="L40" s="9">
        <f t="shared" si="7"/>
        <v>8.792776112413447</v>
      </c>
      <c r="M40" s="9">
        <f t="shared" si="8"/>
        <v>0</v>
      </c>
      <c r="N40" s="9">
        <f t="shared" si="9"/>
        <v>0</v>
      </c>
      <c r="O40" s="9">
        <f t="shared" si="10"/>
        <v>8.792776112413447</v>
      </c>
      <c r="P40" s="9">
        <f t="shared" si="11"/>
        <v>13.517110444965379</v>
      </c>
      <c r="Q40" s="8">
        <f t="shared" si="12"/>
        <v>33.79277611241345</v>
      </c>
      <c r="R40" s="8">
        <f t="shared" si="13"/>
        <v>0</v>
      </c>
      <c r="S40" s="8">
        <f t="shared" si="14"/>
        <v>0</v>
      </c>
      <c r="T40" s="8">
        <f t="shared" si="15"/>
        <v>33.79277611241345</v>
      </c>
      <c r="U40" s="9">
        <f t="shared" si="16"/>
        <v>23.51711044496538</v>
      </c>
      <c r="V40" s="8">
        <f t="shared" si="17"/>
        <v>58.79277611241345</v>
      </c>
      <c r="W40" s="8">
        <f t="shared" si="18"/>
        <v>0</v>
      </c>
      <c r="X40" s="8">
        <f t="shared" si="19"/>
        <v>0</v>
      </c>
      <c r="Y40" s="8">
        <f t="shared" si="20"/>
        <v>58.79277611241345</v>
      </c>
    </row>
    <row r="41" spans="1:25" ht="12.75">
      <c r="A41" s="4">
        <v>31</v>
      </c>
      <c r="B41" s="4">
        <v>0.761764894474732</v>
      </c>
      <c r="C41" s="4">
        <v>16</v>
      </c>
      <c r="D41" s="4">
        <v>35</v>
      </c>
      <c r="E41" s="8">
        <f t="shared" si="21"/>
        <v>30.47353299501991</v>
      </c>
      <c r="F41" s="9">
        <f t="shared" si="1"/>
        <v>0</v>
      </c>
      <c r="G41" s="8">
        <f t="shared" si="2"/>
        <v>0</v>
      </c>
      <c r="H41" s="8">
        <f t="shared" si="3"/>
        <v>10.473532995019909</v>
      </c>
      <c r="I41" s="8">
        <f t="shared" si="4"/>
        <v>523.6766497509955</v>
      </c>
      <c r="J41" s="8">
        <f t="shared" si="5"/>
        <v>523.6766497509955</v>
      </c>
      <c r="K41" s="9">
        <f t="shared" si="6"/>
        <v>0</v>
      </c>
      <c r="L41" s="9">
        <f t="shared" si="7"/>
        <v>0</v>
      </c>
      <c r="M41" s="9">
        <f t="shared" si="8"/>
        <v>0.47353299501990875</v>
      </c>
      <c r="N41" s="9">
        <f t="shared" si="9"/>
        <v>23.676649750995438</v>
      </c>
      <c r="O41" s="9">
        <f t="shared" si="10"/>
        <v>23.676649750995438</v>
      </c>
      <c r="P41" s="9">
        <f t="shared" si="11"/>
        <v>9.526467004980091</v>
      </c>
      <c r="Q41" s="8">
        <f t="shared" si="12"/>
        <v>23.816167512450228</v>
      </c>
      <c r="R41" s="8">
        <f t="shared" si="13"/>
        <v>0</v>
      </c>
      <c r="S41" s="8">
        <f t="shared" si="14"/>
        <v>0</v>
      </c>
      <c r="T41" s="8">
        <f t="shared" si="15"/>
        <v>23.816167512450228</v>
      </c>
      <c r="U41" s="9">
        <f t="shared" si="16"/>
        <v>19.52646700498009</v>
      </c>
      <c r="V41" s="8">
        <f t="shared" si="17"/>
        <v>48.81616751245023</v>
      </c>
      <c r="W41" s="8">
        <f t="shared" si="18"/>
        <v>0</v>
      </c>
      <c r="X41" s="8">
        <f t="shared" si="19"/>
        <v>0</v>
      </c>
      <c r="Y41" s="8">
        <f t="shared" si="20"/>
        <v>48.81616751245023</v>
      </c>
    </row>
    <row r="42" spans="1:25" ht="12.75">
      <c r="A42" s="4">
        <v>32</v>
      </c>
      <c r="B42" s="4">
        <v>0.5043556363424431</v>
      </c>
      <c r="C42" s="4">
        <v>16</v>
      </c>
      <c r="D42" s="4">
        <v>35</v>
      </c>
      <c r="E42" s="8">
        <f t="shared" si="21"/>
        <v>25.58275709050642</v>
      </c>
      <c r="F42" s="9">
        <f t="shared" si="1"/>
        <v>0</v>
      </c>
      <c r="G42" s="8">
        <f t="shared" si="2"/>
        <v>0</v>
      </c>
      <c r="H42" s="8">
        <f t="shared" si="3"/>
        <v>5.582757090506419</v>
      </c>
      <c r="I42" s="8">
        <f t="shared" si="4"/>
        <v>279.13785452532096</v>
      </c>
      <c r="J42" s="8">
        <f t="shared" si="5"/>
        <v>279.13785452532096</v>
      </c>
      <c r="K42" s="9">
        <f t="shared" si="6"/>
        <v>4.417242909493581</v>
      </c>
      <c r="L42" s="9">
        <f t="shared" si="7"/>
        <v>11.043107273733952</v>
      </c>
      <c r="M42" s="9">
        <f t="shared" si="8"/>
        <v>0</v>
      </c>
      <c r="N42" s="9">
        <f t="shared" si="9"/>
        <v>0</v>
      </c>
      <c r="O42" s="9">
        <f t="shared" si="10"/>
        <v>11.043107273733952</v>
      </c>
      <c r="P42" s="9">
        <f t="shared" si="11"/>
        <v>14.41724290949358</v>
      </c>
      <c r="Q42" s="8">
        <f t="shared" si="12"/>
        <v>36.04310727373395</v>
      </c>
      <c r="R42" s="8">
        <f t="shared" si="13"/>
        <v>0</v>
      </c>
      <c r="S42" s="8">
        <f t="shared" si="14"/>
        <v>0</v>
      </c>
      <c r="T42" s="8">
        <f t="shared" si="15"/>
        <v>36.04310727373395</v>
      </c>
      <c r="U42" s="9">
        <f t="shared" si="16"/>
        <v>24.41724290949358</v>
      </c>
      <c r="V42" s="8">
        <f t="shared" si="17"/>
        <v>61.04310727373395</v>
      </c>
      <c r="W42" s="8">
        <f t="shared" si="18"/>
        <v>0</v>
      </c>
      <c r="X42" s="8">
        <f t="shared" si="19"/>
        <v>0</v>
      </c>
      <c r="Y42" s="8">
        <f t="shared" si="20"/>
        <v>61.04310727373395</v>
      </c>
    </row>
    <row r="43" spans="1:25" ht="12.75">
      <c r="A43" s="4">
        <v>33</v>
      </c>
      <c r="B43" s="4">
        <v>0.48803151913338993</v>
      </c>
      <c r="C43" s="4">
        <v>16</v>
      </c>
      <c r="D43" s="4">
        <v>35</v>
      </c>
      <c r="E43" s="8">
        <f t="shared" si="21"/>
        <v>25.27259886353441</v>
      </c>
      <c r="F43" s="9">
        <f t="shared" si="1"/>
        <v>0</v>
      </c>
      <c r="G43" s="8">
        <f t="shared" si="2"/>
        <v>0</v>
      </c>
      <c r="H43" s="8">
        <f t="shared" si="3"/>
        <v>5.272598863534409</v>
      </c>
      <c r="I43" s="8">
        <f t="shared" si="4"/>
        <v>263.6299431767204</v>
      </c>
      <c r="J43" s="8">
        <f t="shared" si="5"/>
        <v>263.6299431767204</v>
      </c>
      <c r="K43" s="9">
        <f t="shared" si="6"/>
        <v>4.727401136465591</v>
      </c>
      <c r="L43" s="9">
        <f t="shared" si="7"/>
        <v>11.818502841163978</v>
      </c>
      <c r="M43" s="9">
        <f t="shared" si="8"/>
        <v>0</v>
      </c>
      <c r="N43" s="9">
        <f t="shared" si="9"/>
        <v>0</v>
      </c>
      <c r="O43" s="9">
        <f t="shared" si="10"/>
        <v>11.818502841163978</v>
      </c>
      <c r="P43" s="9">
        <f t="shared" si="11"/>
        <v>14.727401136465591</v>
      </c>
      <c r="Q43" s="8">
        <f t="shared" si="12"/>
        <v>36.818502841163976</v>
      </c>
      <c r="R43" s="8">
        <f t="shared" si="13"/>
        <v>0</v>
      </c>
      <c r="S43" s="8">
        <f t="shared" si="14"/>
        <v>0</v>
      </c>
      <c r="T43" s="8">
        <f t="shared" si="15"/>
        <v>36.818502841163976</v>
      </c>
      <c r="U43" s="9">
        <f t="shared" si="16"/>
        <v>24.72740113646559</v>
      </c>
      <c r="V43" s="8">
        <f t="shared" si="17"/>
        <v>61.818502841163976</v>
      </c>
      <c r="W43" s="8">
        <f t="shared" si="18"/>
        <v>0</v>
      </c>
      <c r="X43" s="8">
        <f t="shared" si="19"/>
        <v>0</v>
      </c>
      <c r="Y43" s="8">
        <f t="shared" si="20"/>
        <v>61.818502841163976</v>
      </c>
    </row>
    <row r="44" spans="1:25" ht="12.75">
      <c r="A44" s="4">
        <v>34</v>
      </c>
      <c r="B44" s="4">
        <v>0.16887640902255097</v>
      </c>
      <c r="C44" s="4">
        <v>16</v>
      </c>
      <c r="D44" s="4">
        <v>35</v>
      </c>
      <c r="E44" s="8">
        <f t="shared" si="21"/>
        <v>19.208651771428467</v>
      </c>
      <c r="F44" s="9">
        <f t="shared" si="1"/>
        <v>0.7913482285715325</v>
      </c>
      <c r="G44" s="8">
        <f t="shared" si="2"/>
        <v>1.9783705714288313</v>
      </c>
      <c r="H44" s="8">
        <f t="shared" si="3"/>
        <v>0</v>
      </c>
      <c r="I44" s="8">
        <f t="shared" si="4"/>
        <v>0</v>
      </c>
      <c r="J44" s="8">
        <f t="shared" si="5"/>
        <v>1.9783705714288313</v>
      </c>
      <c r="K44" s="9">
        <f t="shared" si="6"/>
        <v>10.791348228571533</v>
      </c>
      <c r="L44" s="9">
        <f t="shared" si="7"/>
        <v>26.978370571428833</v>
      </c>
      <c r="M44" s="9">
        <f t="shared" si="8"/>
        <v>0</v>
      </c>
      <c r="N44" s="9">
        <f t="shared" si="9"/>
        <v>0</v>
      </c>
      <c r="O44" s="9">
        <f t="shared" si="10"/>
        <v>26.978370571428833</v>
      </c>
      <c r="P44" s="9">
        <f t="shared" si="11"/>
        <v>20.791348228571533</v>
      </c>
      <c r="Q44" s="8">
        <f t="shared" si="12"/>
        <v>51.97837057142883</v>
      </c>
      <c r="R44" s="8">
        <f t="shared" si="13"/>
        <v>0</v>
      </c>
      <c r="S44" s="8">
        <f t="shared" si="14"/>
        <v>0</v>
      </c>
      <c r="T44" s="8">
        <f t="shared" si="15"/>
        <v>51.97837057142883</v>
      </c>
      <c r="U44" s="9">
        <f t="shared" si="16"/>
        <v>30.791348228571533</v>
      </c>
      <c r="V44" s="8">
        <f t="shared" si="17"/>
        <v>76.97837057142883</v>
      </c>
      <c r="W44" s="8">
        <f t="shared" si="18"/>
        <v>0</v>
      </c>
      <c r="X44" s="8">
        <f t="shared" si="19"/>
        <v>0</v>
      </c>
      <c r="Y44" s="8">
        <f t="shared" si="20"/>
        <v>76.97837057142883</v>
      </c>
    </row>
    <row r="45" spans="1:25" ht="12.75">
      <c r="A45" s="4">
        <v>35</v>
      </c>
      <c r="B45" s="4">
        <v>0.7465400104730391</v>
      </c>
      <c r="C45" s="4">
        <v>16</v>
      </c>
      <c r="D45" s="4">
        <v>35</v>
      </c>
      <c r="E45" s="8">
        <f t="shared" si="21"/>
        <v>30.184260198987744</v>
      </c>
      <c r="F45" s="9">
        <f t="shared" si="1"/>
        <v>0</v>
      </c>
      <c r="G45" s="8">
        <f t="shared" si="2"/>
        <v>0</v>
      </c>
      <c r="H45" s="8">
        <f t="shared" si="3"/>
        <v>10.184260198987744</v>
      </c>
      <c r="I45" s="8">
        <f t="shared" si="4"/>
        <v>509.2130099493872</v>
      </c>
      <c r="J45" s="8">
        <f t="shared" si="5"/>
        <v>509.2130099493872</v>
      </c>
      <c r="K45" s="9">
        <f t="shared" si="6"/>
        <v>0</v>
      </c>
      <c r="L45" s="9">
        <f t="shared" si="7"/>
        <v>0</v>
      </c>
      <c r="M45" s="9">
        <f t="shared" si="8"/>
        <v>0.1842601989877437</v>
      </c>
      <c r="N45" s="9">
        <f t="shared" si="9"/>
        <v>9.213009949387185</v>
      </c>
      <c r="O45" s="9">
        <f t="shared" si="10"/>
        <v>9.213009949387185</v>
      </c>
      <c r="P45" s="9">
        <f t="shared" si="11"/>
        <v>9.815739801012256</v>
      </c>
      <c r="Q45" s="8">
        <f t="shared" si="12"/>
        <v>24.53934950253064</v>
      </c>
      <c r="R45" s="8">
        <f t="shared" si="13"/>
        <v>0</v>
      </c>
      <c r="S45" s="8">
        <f t="shared" si="14"/>
        <v>0</v>
      </c>
      <c r="T45" s="8">
        <f t="shared" si="15"/>
        <v>24.53934950253064</v>
      </c>
      <c r="U45" s="9">
        <f t="shared" si="16"/>
        <v>19.815739801012256</v>
      </c>
      <c r="V45" s="8">
        <f t="shared" si="17"/>
        <v>49.53934950253064</v>
      </c>
      <c r="W45" s="8">
        <f t="shared" si="18"/>
        <v>0</v>
      </c>
      <c r="X45" s="8">
        <f t="shared" si="19"/>
        <v>0</v>
      </c>
      <c r="Y45" s="8">
        <f t="shared" si="20"/>
        <v>49.53934950253064</v>
      </c>
    </row>
    <row r="46" spans="1:25" ht="12.75">
      <c r="A46" s="4">
        <v>36</v>
      </c>
      <c r="B46" s="4">
        <v>0.9807698557168436</v>
      </c>
      <c r="C46" s="4">
        <v>16</v>
      </c>
      <c r="D46" s="4">
        <v>35</v>
      </c>
      <c r="E46" s="8">
        <f t="shared" si="21"/>
        <v>34.63462725862003</v>
      </c>
      <c r="F46" s="9">
        <f t="shared" si="1"/>
        <v>0</v>
      </c>
      <c r="G46" s="8">
        <f t="shared" si="2"/>
        <v>0</v>
      </c>
      <c r="H46" s="8">
        <f t="shared" si="3"/>
        <v>14.634627258620029</v>
      </c>
      <c r="I46" s="8">
        <f t="shared" si="4"/>
        <v>731.7313629310014</v>
      </c>
      <c r="J46" s="8">
        <f t="shared" si="5"/>
        <v>731.7313629310014</v>
      </c>
      <c r="K46" s="9">
        <f t="shared" si="6"/>
        <v>0</v>
      </c>
      <c r="L46" s="9">
        <f t="shared" si="7"/>
        <v>0</v>
      </c>
      <c r="M46" s="9">
        <f t="shared" si="8"/>
        <v>4.634627258620029</v>
      </c>
      <c r="N46" s="9">
        <f t="shared" si="9"/>
        <v>231.73136293100143</v>
      </c>
      <c r="O46" s="9">
        <f t="shared" si="10"/>
        <v>231.73136293100143</v>
      </c>
      <c r="P46" s="9">
        <f t="shared" si="11"/>
        <v>5.365372741379971</v>
      </c>
      <c r="Q46" s="8">
        <f t="shared" si="12"/>
        <v>13.413431853449929</v>
      </c>
      <c r="R46" s="8">
        <f t="shared" si="13"/>
        <v>0</v>
      </c>
      <c r="S46" s="8">
        <f t="shared" si="14"/>
        <v>0</v>
      </c>
      <c r="T46" s="8">
        <f t="shared" si="15"/>
        <v>13.413431853449929</v>
      </c>
      <c r="U46" s="9">
        <f t="shared" si="16"/>
        <v>15.365372741379971</v>
      </c>
      <c r="V46" s="8">
        <f t="shared" si="17"/>
        <v>38.41343185344993</v>
      </c>
      <c r="W46" s="8">
        <f t="shared" si="18"/>
        <v>0</v>
      </c>
      <c r="X46" s="8">
        <f t="shared" si="19"/>
        <v>0</v>
      </c>
      <c r="Y46" s="8">
        <f t="shared" si="20"/>
        <v>38.41343185344993</v>
      </c>
    </row>
    <row r="47" spans="1:25" ht="12.75">
      <c r="A47" s="4">
        <v>37</v>
      </c>
      <c r="B47" s="4">
        <v>0.352079995121076</v>
      </c>
      <c r="C47" s="4">
        <v>16</v>
      </c>
      <c r="D47" s="4">
        <v>35</v>
      </c>
      <c r="E47" s="8">
        <f t="shared" si="21"/>
        <v>22.689519907300443</v>
      </c>
      <c r="F47" s="9">
        <f t="shared" si="1"/>
        <v>0</v>
      </c>
      <c r="G47" s="8">
        <f t="shared" si="2"/>
        <v>0</v>
      </c>
      <c r="H47" s="8">
        <f t="shared" si="3"/>
        <v>2.6895199073004434</v>
      </c>
      <c r="I47" s="8">
        <f t="shared" si="4"/>
        <v>134.4759953650222</v>
      </c>
      <c r="J47" s="8">
        <f t="shared" si="5"/>
        <v>134.4759953650222</v>
      </c>
      <c r="K47" s="9">
        <f t="shared" si="6"/>
        <v>7.310480092699557</v>
      </c>
      <c r="L47" s="9">
        <f t="shared" si="7"/>
        <v>18.27620023174889</v>
      </c>
      <c r="M47" s="9">
        <f t="shared" si="8"/>
        <v>0</v>
      </c>
      <c r="N47" s="9">
        <f t="shared" si="9"/>
        <v>0</v>
      </c>
      <c r="O47" s="9">
        <f t="shared" si="10"/>
        <v>18.27620023174889</v>
      </c>
      <c r="P47" s="9">
        <f t="shared" si="11"/>
        <v>17.310480092699557</v>
      </c>
      <c r="Q47" s="8">
        <f t="shared" si="12"/>
        <v>43.27620023174889</v>
      </c>
      <c r="R47" s="8">
        <f t="shared" si="13"/>
        <v>0</v>
      </c>
      <c r="S47" s="8">
        <f t="shared" si="14"/>
        <v>0</v>
      </c>
      <c r="T47" s="8">
        <f t="shared" si="15"/>
        <v>43.27620023174889</v>
      </c>
      <c r="U47" s="9">
        <f t="shared" si="16"/>
        <v>27.310480092699557</v>
      </c>
      <c r="V47" s="8">
        <f t="shared" si="17"/>
        <v>68.27620023174889</v>
      </c>
      <c r="W47" s="8">
        <f t="shared" si="18"/>
        <v>0</v>
      </c>
      <c r="X47" s="8">
        <f t="shared" si="19"/>
        <v>0</v>
      </c>
      <c r="Y47" s="8">
        <f t="shared" si="20"/>
        <v>68.27620023174889</v>
      </c>
    </row>
    <row r="48" spans="1:25" ht="12.75">
      <c r="A48" s="4">
        <v>38</v>
      </c>
      <c r="B48" s="4">
        <v>0.9889590840875633</v>
      </c>
      <c r="C48" s="4">
        <v>16</v>
      </c>
      <c r="D48" s="4">
        <v>35</v>
      </c>
      <c r="E48" s="8">
        <f>D48-B48</f>
        <v>34.01104091591244</v>
      </c>
      <c r="F48" s="9">
        <f t="shared" si="1"/>
        <v>0</v>
      </c>
      <c r="G48" s="8">
        <f t="shared" si="2"/>
        <v>0</v>
      </c>
      <c r="H48" s="8">
        <f t="shared" si="3"/>
        <v>14.011040915912439</v>
      </c>
      <c r="I48" s="8">
        <f t="shared" si="4"/>
        <v>700.5520457956219</v>
      </c>
      <c r="J48" s="8">
        <f t="shared" si="5"/>
        <v>700.5520457956219</v>
      </c>
      <c r="K48" s="9">
        <f t="shared" si="6"/>
        <v>0</v>
      </c>
      <c r="L48" s="9">
        <f t="shared" si="7"/>
        <v>0</v>
      </c>
      <c r="M48" s="9">
        <f t="shared" si="8"/>
        <v>4.011040915912439</v>
      </c>
      <c r="N48" s="9">
        <f t="shared" si="9"/>
        <v>200.55204579562195</v>
      </c>
      <c r="O48" s="9">
        <f t="shared" si="10"/>
        <v>200.55204579562195</v>
      </c>
      <c r="P48" s="9">
        <f t="shared" si="11"/>
        <v>5.988959084087561</v>
      </c>
      <c r="Q48" s="8">
        <f t="shared" si="12"/>
        <v>14.972397710218903</v>
      </c>
      <c r="R48" s="8">
        <f t="shared" si="13"/>
        <v>0</v>
      </c>
      <c r="S48" s="8">
        <f t="shared" si="14"/>
        <v>0</v>
      </c>
      <c r="T48" s="8">
        <f t="shared" si="15"/>
        <v>14.972397710218903</v>
      </c>
      <c r="U48" s="9">
        <f t="shared" si="16"/>
        <v>15.988959084087561</v>
      </c>
      <c r="V48" s="8">
        <f t="shared" si="17"/>
        <v>39.9723977102189</v>
      </c>
      <c r="W48" s="8">
        <f t="shared" si="18"/>
        <v>0</v>
      </c>
      <c r="X48" s="8">
        <f t="shared" si="19"/>
        <v>0</v>
      </c>
      <c r="Y48" s="8">
        <f t="shared" si="20"/>
        <v>39.9723977102189</v>
      </c>
    </row>
    <row r="49" spans="1:25" ht="12.75">
      <c r="A49" s="4">
        <v>39</v>
      </c>
      <c r="B49" s="4">
        <v>0.7784918239589551</v>
      </c>
      <c r="C49" s="4">
        <v>16</v>
      </c>
      <c r="D49" s="4">
        <v>35</v>
      </c>
      <c r="E49" s="8">
        <f aca="true" t="shared" si="22" ref="E49:E66">C49+(D49-C49)*B49</f>
        <v>30.791344655220147</v>
      </c>
      <c r="F49" s="9">
        <f t="shared" si="1"/>
        <v>0</v>
      </c>
      <c r="G49" s="8">
        <f t="shared" si="2"/>
        <v>0</v>
      </c>
      <c r="H49" s="8">
        <f t="shared" si="3"/>
        <v>10.791344655220147</v>
      </c>
      <c r="I49" s="8">
        <f t="shared" si="4"/>
        <v>539.5672327610074</v>
      </c>
      <c r="J49" s="8">
        <f t="shared" si="5"/>
        <v>539.5672327610074</v>
      </c>
      <c r="K49" s="9">
        <f t="shared" si="6"/>
        <v>0</v>
      </c>
      <c r="L49" s="9">
        <f t="shared" si="7"/>
        <v>0</v>
      </c>
      <c r="M49" s="9">
        <f t="shared" si="8"/>
        <v>0.7913446552201471</v>
      </c>
      <c r="N49" s="9">
        <f t="shared" si="9"/>
        <v>39.567232761007354</v>
      </c>
      <c r="O49" s="9">
        <f t="shared" si="10"/>
        <v>39.567232761007354</v>
      </c>
      <c r="P49" s="9">
        <f t="shared" si="11"/>
        <v>9.208655344779853</v>
      </c>
      <c r="Q49" s="8">
        <f t="shared" si="12"/>
        <v>23.021638361949634</v>
      </c>
      <c r="R49" s="8">
        <f t="shared" si="13"/>
        <v>0</v>
      </c>
      <c r="S49" s="8">
        <f t="shared" si="14"/>
        <v>0</v>
      </c>
      <c r="T49" s="8">
        <f t="shared" si="15"/>
        <v>23.021638361949634</v>
      </c>
      <c r="U49" s="9">
        <f t="shared" si="16"/>
        <v>19.208655344779853</v>
      </c>
      <c r="V49" s="8">
        <f t="shared" si="17"/>
        <v>48.021638361949634</v>
      </c>
      <c r="W49" s="8">
        <f t="shared" si="18"/>
        <v>0</v>
      </c>
      <c r="X49" s="8">
        <f t="shared" si="19"/>
        <v>0</v>
      </c>
      <c r="Y49" s="8">
        <f t="shared" si="20"/>
        <v>48.021638361949634</v>
      </c>
    </row>
    <row r="50" spans="1:25" ht="12.75">
      <c r="A50" s="4">
        <v>40</v>
      </c>
      <c r="B50" s="4">
        <v>0.7795301008981275</v>
      </c>
      <c r="C50" s="4">
        <v>16</v>
      </c>
      <c r="D50" s="4">
        <v>35</v>
      </c>
      <c r="E50" s="8">
        <f t="shared" si="22"/>
        <v>30.81107191706442</v>
      </c>
      <c r="F50" s="9">
        <f t="shared" si="1"/>
        <v>0</v>
      </c>
      <c r="G50" s="8">
        <f t="shared" si="2"/>
        <v>0</v>
      </c>
      <c r="H50" s="8">
        <f t="shared" si="3"/>
        <v>10.811071917064421</v>
      </c>
      <c r="I50" s="8">
        <f t="shared" si="4"/>
        <v>540.553595853221</v>
      </c>
      <c r="J50" s="8">
        <f t="shared" si="5"/>
        <v>540.553595853221</v>
      </c>
      <c r="K50" s="9">
        <f t="shared" si="6"/>
        <v>0</v>
      </c>
      <c r="L50" s="9">
        <f t="shared" si="7"/>
        <v>0</v>
      </c>
      <c r="M50" s="9">
        <f t="shared" si="8"/>
        <v>0.8110719170644209</v>
      </c>
      <c r="N50" s="9">
        <f t="shared" si="9"/>
        <v>40.55359585322105</v>
      </c>
      <c r="O50" s="9">
        <f t="shared" si="10"/>
        <v>40.55359585322105</v>
      </c>
      <c r="P50" s="9">
        <f t="shared" si="11"/>
        <v>9.188928082935579</v>
      </c>
      <c r="Q50" s="8">
        <f t="shared" si="12"/>
        <v>22.972320207338946</v>
      </c>
      <c r="R50" s="8">
        <f t="shared" si="13"/>
        <v>0</v>
      </c>
      <c r="S50" s="8">
        <f t="shared" si="14"/>
        <v>0</v>
      </c>
      <c r="T50" s="8">
        <f t="shared" si="15"/>
        <v>22.972320207338946</v>
      </c>
      <c r="U50" s="9">
        <f t="shared" si="16"/>
        <v>19.18892808293558</v>
      </c>
      <c r="V50" s="8">
        <f t="shared" si="17"/>
        <v>47.972320207338946</v>
      </c>
      <c r="W50" s="8">
        <f t="shared" si="18"/>
        <v>0</v>
      </c>
      <c r="X50" s="8">
        <f t="shared" si="19"/>
        <v>0</v>
      </c>
      <c r="Y50" s="8">
        <f t="shared" si="20"/>
        <v>47.972320207338946</v>
      </c>
    </row>
    <row r="51" spans="1:25" ht="12.75">
      <c r="A51" s="4">
        <v>41</v>
      </c>
      <c r="B51" s="4">
        <v>0.9764479205098322</v>
      </c>
      <c r="C51" s="4">
        <v>16</v>
      </c>
      <c r="D51" s="4">
        <v>35</v>
      </c>
      <c r="E51" s="8">
        <f t="shared" si="22"/>
        <v>34.55251048968681</v>
      </c>
      <c r="F51" s="9">
        <f t="shared" si="1"/>
        <v>0</v>
      </c>
      <c r="G51" s="8">
        <f t="shared" si="2"/>
        <v>0</v>
      </c>
      <c r="H51" s="8">
        <f t="shared" si="3"/>
        <v>14.55251048968681</v>
      </c>
      <c r="I51" s="8">
        <f t="shared" si="4"/>
        <v>727.6255244843405</v>
      </c>
      <c r="J51" s="8">
        <f t="shared" si="5"/>
        <v>727.6255244843405</v>
      </c>
      <c r="K51" s="9">
        <f t="shared" si="6"/>
        <v>0</v>
      </c>
      <c r="L51" s="9">
        <f t="shared" si="7"/>
        <v>0</v>
      </c>
      <c r="M51" s="9">
        <f t="shared" si="8"/>
        <v>4.55251048968681</v>
      </c>
      <c r="N51" s="9">
        <f t="shared" si="9"/>
        <v>227.6255244843405</v>
      </c>
      <c r="O51" s="9">
        <f t="shared" si="10"/>
        <v>227.6255244843405</v>
      </c>
      <c r="P51" s="9">
        <f t="shared" si="11"/>
        <v>5.44748951031319</v>
      </c>
      <c r="Q51" s="8">
        <f t="shared" si="12"/>
        <v>13.618723775782975</v>
      </c>
      <c r="R51" s="8">
        <f t="shared" si="13"/>
        <v>0</v>
      </c>
      <c r="S51" s="8">
        <f t="shared" si="14"/>
        <v>0</v>
      </c>
      <c r="T51" s="8">
        <f t="shared" si="15"/>
        <v>13.618723775782975</v>
      </c>
      <c r="U51" s="9">
        <f t="shared" si="16"/>
        <v>15.44748951031319</v>
      </c>
      <c r="V51" s="8">
        <f t="shared" si="17"/>
        <v>38.618723775782975</v>
      </c>
      <c r="W51" s="8">
        <f t="shared" si="18"/>
        <v>0</v>
      </c>
      <c r="X51" s="8">
        <f t="shared" si="19"/>
        <v>0</v>
      </c>
      <c r="Y51" s="8">
        <f t="shared" si="20"/>
        <v>38.618723775782975</v>
      </c>
    </row>
    <row r="52" spans="1:25" ht="12.75">
      <c r="A52" s="4">
        <v>42</v>
      </c>
      <c r="B52" s="4">
        <v>0.906354327062048</v>
      </c>
      <c r="C52" s="4">
        <v>16</v>
      </c>
      <c r="D52" s="4">
        <v>35</v>
      </c>
      <c r="E52" s="8">
        <f t="shared" si="22"/>
        <v>33.22073221417891</v>
      </c>
      <c r="F52" s="9">
        <f t="shared" si="1"/>
        <v>0</v>
      </c>
      <c r="G52" s="8">
        <f t="shared" si="2"/>
        <v>0</v>
      </c>
      <c r="H52" s="8">
        <f t="shared" si="3"/>
        <v>13.22073221417891</v>
      </c>
      <c r="I52" s="8">
        <f t="shared" si="4"/>
        <v>661.0366107089454</v>
      </c>
      <c r="J52" s="8">
        <f t="shared" si="5"/>
        <v>661.0366107089454</v>
      </c>
      <c r="K52" s="9">
        <f t="shared" si="6"/>
        <v>0</v>
      </c>
      <c r="L52" s="9">
        <f t="shared" si="7"/>
        <v>0</v>
      </c>
      <c r="M52" s="9">
        <f t="shared" si="8"/>
        <v>3.220732214178909</v>
      </c>
      <c r="N52" s="9">
        <f t="shared" si="9"/>
        <v>161.03661070894546</v>
      </c>
      <c r="O52" s="9">
        <f t="shared" si="10"/>
        <v>161.03661070894546</v>
      </c>
      <c r="P52" s="9">
        <f t="shared" si="11"/>
        <v>6.779267785821091</v>
      </c>
      <c r="Q52" s="8">
        <f t="shared" si="12"/>
        <v>16.948169464552727</v>
      </c>
      <c r="R52" s="8">
        <f t="shared" si="13"/>
        <v>0</v>
      </c>
      <c r="S52" s="8">
        <f t="shared" si="14"/>
        <v>0</v>
      </c>
      <c r="T52" s="8">
        <f t="shared" si="15"/>
        <v>16.948169464552727</v>
      </c>
      <c r="U52" s="9">
        <f t="shared" si="16"/>
        <v>16.77926778582109</v>
      </c>
      <c r="V52" s="8">
        <f t="shared" si="17"/>
        <v>41.94816946455273</v>
      </c>
      <c r="W52" s="8">
        <f t="shared" si="18"/>
        <v>0</v>
      </c>
      <c r="X52" s="8">
        <f t="shared" si="19"/>
        <v>0</v>
      </c>
      <c r="Y52" s="8">
        <f t="shared" si="20"/>
        <v>41.94816946455273</v>
      </c>
    </row>
    <row r="53" spans="1:25" ht="12.75">
      <c r="A53" s="4">
        <v>43</v>
      </c>
      <c r="B53" s="4">
        <v>0.5171730763733393</v>
      </c>
      <c r="C53" s="4">
        <v>16</v>
      </c>
      <c r="D53" s="4">
        <v>35</v>
      </c>
      <c r="E53" s="8">
        <f t="shared" si="22"/>
        <v>25.826288451093447</v>
      </c>
      <c r="F53" s="9">
        <f t="shared" si="1"/>
        <v>0</v>
      </c>
      <c r="G53" s="8">
        <f t="shared" si="2"/>
        <v>0</v>
      </c>
      <c r="H53" s="8">
        <f t="shared" si="3"/>
        <v>5.826288451093447</v>
      </c>
      <c r="I53" s="8">
        <f t="shared" si="4"/>
        <v>291.3144225546723</v>
      </c>
      <c r="J53" s="8">
        <f t="shared" si="5"/>
        <v>291.3144225546723</v>
      </c>
      <c r="K53" s="9">
        <f t="shared" si="6"/>
        <v>4.173711548906553</v>
      </c>
      <c r="L53" s="9">
        <f t="shared" si="7"/>
        <v>10.434278872266383</v>
      </c>
      <c r="M53" s="9">
        <f t="shared" si="8"/>
        <v>0</v>
      </c>
      <c r="N53" s="9">
        <f t="shared" si="9"/>
        <v>0</v>
      </c>
      <c r="O53" s="9">
        <f t="shared" si="10"/>
        <v>10.434278872266383</v>
      </c>
      <c r="P53" s="9">
        <f t="shared" si="11"/>
        <v>14.173711548906553</v>
      </c>
      <c r="Q53" s="8">
        <f t="shared" si="12"/>
        <v>35.43427887226638</v>
      </c>
      <c r="R53" s="8">
        <f t="shared" si="13"/>
        <v>0</v>
      </c>
      <c r="S53" s="8">
        <f t="shared" si="14"/>
        <v>0</v>
      </c>
      <c r="T53" s="8">
        <f t="shared" si="15"/>
        <v>35.43427887226638</v>
      </c>
      <c r="U53" s="9">
        <f t="shared" si="16"/>
        <v>24.173711548906553</v>
      </c>
      <c r="V53" s="8">
        <f t="shared" si="17"/>
        <v>60.43427887226638</v>
      </c>
      <c r="W53" s="8">
        <f t="shared" si="18"/>
        <v>0</v>
      </c>
      <c r="X53" s="8">
        <f t="shared" si="19"/>
        <v>0</v>
      </c>
      <c r="Y53" s="8">
        <f t="shared" si="20"/>
        <v>60.43427887226638</v>
      </c>
    </row>
    <row r="54" spans="1:25" ht="12.75">
      <c r="A54" s="4">
        <v>44</v>
      </c>
      <c r="B54" s="4">
        <v>0.36811006256539525</v>
      </c>
      <c r="C54" s="4">
        <v>16</v>
      </c>
      <c r="D54" s="4">
        <v>35</v>
      </c>
      <c r="E54" s="8">
        <f t="shared" si="22"/>
        <v>22.99409118874251</v>
      </c>
      <c r="F54" s="9">
        <f t="shared" si="1"/>
        <v>0</v>
      </c>
      <c r="G54" s="8">
        <f t="shared" si="2"/>
        <v>0</v>
      </c>
      <c r="H54" s="8">
        <f t="shared" si="3"/>
        <v>2.994091188742509</v>
      </c>
      <c r="I54" s="8">
        <f t="shared" si="4"/>
        <v>149.70455943712545</v>
      </c>
      <c r="J54" s="8">
        <f t="shared" si="5"/>
        <v>149.70455943712545</v>
      </c>
      <c r="K54" s="9">
        <f t="shared" si="6"/>
        <v>7.005908811257491</v>
      </c>
      <c r="L54" s="9">
        <f t="shared" si="7"/>
        <v>17.514772028143728</v>
      </c>
      <c r="M54" s="9">
        <f t="shared" si="8"/>
        <v>0</v>
      </c>
      <c r="N54" s="9">
        <f t="shared" si="9"/>
        <v>0</v>
      </c>
      <c r="O54" s="9">
        <f t="shared" si="10"/>
        <v>17.514772028143728</v>
      </c>
      <c r="P54" s="9">
        <f t="shared" si="11"/>
        <v>17.00590881125749</v>
      </c>
      <c r="Q54" s="8">
        <f t="shared" si="12"/>
        <v>42.514772028143724</v>
      </c>
      <c r="R54" s="8">
        <f t="shared" si="13"/>
        <v>0</v>
      </c>
      <c r="S54" s="8">
        <f t="shared" si="14"/>
        <v>0</v>
      </c>
      <c r="T54" s="8">
        <f t="shared" si="15"/>
        <v>42.514772028143724</v>
      </c>
      <c r="U54" s="9">
        <f t="shared" si="16"/>
        <v>27.00590881125749</v>
      </c>
      <c r="V54" s="8">
        <f t="shared" si="17"/>
        <v>67.51477202814372</v>
      </c>
      <c r="W54" s="8">
        <f t="shared" si="18"/>
        <v>0</v>
      </c>
      <c r="X54" s="8">
        <f t="shared" si="19"/>
        <v>0</v>
      </c>
      <c r="Y54" s="8">
        <f t="shared" si="20"/>
        <v>67.51477202814372</v>
      </c>
    </row>
    <row r="55" spans="1:25" ht="12.75">
      <c r="A55" s="4">
        <v>45</v>
      </c>
      <c r="B55" s="4">
        <v>0.42025145474671377</v>
      </c>
      <c r="C55" s="4">
        <v>16</v>
      </c>
      <c r="D55" s="4">
        <v>35</v>
      </c>
      <c r="E55" s="8">
        <f t="shared" si="22"/>
        <v>23.984777640187563</v>
      </c>
      <c r="F55" s="9">
        <f t="shared" si="1"/>
        <v>0</v>
      </c>
      <c r="G55" s="8">
        <f t="shared" si="2"/>
        <v>0</v>
      </c>
      <c r="H55" s="8">
        <f t="shared" si="3"/>
        <v>3.9847776401875628</v>
      </c>
      <c r="I55" s="8">
        <f t="shared" si="4"/>
        <v>199.23888200937813</v>
      </c>
      <c r="J55" s="8">
        <f t="shared" si="5"/>
        <v>199.23888200937813</v>
      </c>
      <c r="K55" s="9">
        <f t="shared" si="6"/>
        <v>6.015222359812437</v>
      </c>
      <c r="L55" s="9">
        <f t="shared" si="7"/>
        <v>15.038055899531093</v>
      </c>
      <c r="M55" s="9">
        <f t="shared" si="8"/>
        <v>0</v>
      </c>
      <c r="N55" s="9">
        <f t="shared" si="9"/>
        <v>0</v>
      </c>
      <c r="O55" s="9">
        <f t="shared" si="10"/>
        <v>15.038055899531093</v>
      </c>
      <c r="P55" s="9">
        <f t="shared" si="11"/>
        <v>16.015222359812437</v>
      </c>
      <c r="Q55" s="8">
        <f t="shared" si="12"/>
        <v>40.038055899531095</v>
      </c>
      <c r="R55" s="8">
        <f t="shared" si="13"/>
        <v>0</v>
      </c>
      <c r="S55" s="8">
        <f t="shared" si="14"/>
        <v>0</v>
      </c>
      <c r="T55" s="8">
        <f t="shared" si="15"/>
        <v>40.038055899531095</v>
      </c>
      <c r="U55" s="9">
        <f t="shared" si="16"/>
        <v>26.015222359812437</v>
      </c>
      <c r="V55" s="8">
        <f t="shared" si="17"/>
        <v>65.03805589953109</v>
      </c>
      <c r="W55" s="8">
        <f t="shared" si="18"/>
        <v>0</v>
      </c>
      <c r="X55" s="8">
        <f t="shared" si="19"/>
        <v>0</v>
      </c>
      <c r="Y55" s="8">
        <f t="shared" si="20"/>
        <v>65.03805589953109</v>
      </c>
    </row>
    <row r="56" spans="1:25" ht="12.75">
      <c r="A56" s="4">
        <v>46</v>
      </c>
      <c r="B56" s="4">
        <v>0.5008640674759413</v>
      </c>
      <c r="C56" s="4">
        <v>16</v>
      </c>
      <c r="D56" s="4">
        <v>35</v>
      </c>
      <c r="E56" s="8">
        <f t="shared" si="22"/>
        <v>25.516417282042884</v>
      </c>
      <c r="F56" s="9">
        <f t="shared" si="1"/>
        <v>0</v>
      </c>
      <c r="G56" s="8">
        <f t="shared" si="2"/>
        <v>0</v>
      </c>
      <c r="H56" s="8">
        <f t="shared" si="3"/>
        <v>5.516417282042884</v>
      </c>
      <c r="I56" s="8">
        <f t="shared" si="4"/>
        <v>275.8208641021442</v>
      </c>
      <c r="J56" s="8">
        <f t="shared" si="5"/>
        <v>275.8208641021442</v>
      </c>
      <c r="K56" s="9">
        <f t="shared" si="6"/>
        <v>4.483582717957116</v>
      </c>
      <c r="L56" s="9">
        <f t="shared" si="7"/>
        <v>11.20895679489279</v>
      </c>
      <c r="M56" s="9">
        <f t="shared" si="8"/>
        <v>0</v>
      </c>
      <c r="N56" s="9">
        <f t="shared" si="9"/>
        <v>0</v>
      </c>
      <c r="O56" s="9">
        <f t="shared" si="10"/>
        <v>11.20895679489279</v>
      </c>
      <c r="P56" s="9">
        <f t="shared" si="11"/>
        <v>14.483582717957116</v>
      </c>
      <c r="Q56" s="8">
        <f t="shared" si="12"/>
        <v>36.20895679489279</v>
      </c>
      <c r="R56" s="8">
        <f t="shared" si="13"/>
        <v>0</v>
      </c>
      <c r="S56" s="8">
        <f t="shared" si="14"/>
        <v>0</v>
      </c>
      <c r="T56" s="8">
        <f t="shared" si="15"/>
        <v>36.20895679489279</v>
      </c>
      <c r="U56" s="9">
        <f t="shared" si="16"/>
        <v>24.483582717957116</v>
      </c>
      <c r="V56" s="8">
        <f t="shared" si="17"/>
        <v>61.20895679489279</v>
      </c>
      <c r="W56" s="8">
        <f t="shared" si="18"/>
        <v>0</v>
      </c>
      <c r="X56" s="8">
        <f t="shared" si="19"/>
        <v>0</v>
      </c>
      <c r="Y56" s="8">
        <f t="shared" si="20"/>
        <v>61.20895679489279</v>
      </c>
    </row>
    <row r="57" spans="1:25" ht="12.75">
      <c r="A57" s="4">
        <v>47</v>
      </c>
      <c r="B57" s="4">
        <v>0.19733368121906292</v>
      </c>
      <c r="C57" s="4">
        <v>16</v>
      </c>
      <c r="D57" s="4">
        <v>35</v>
      </c>
      <c r="E57" s="8">
        <f t="shared" si="22"/>
        <v>19.749339943162195</v>
      </c>
      <c r="F57" s="9">
        <f t="shared" si="1"/>
        <v>0.25066005683780546</v>
      </c>
      <c r="G57" s="8">
        <f t="shared" si="2"/>
        <v>0.6266501420945136</v>
      </c>
      <c r="H57" s="8">
        <f t="shared" si="3"/>
        <v>0</v>
      </c>
      <c r="I57" s="8">
        <f t="shared" si="4"/>
        <v>0</v>
      </c>
      <c r="J57" s="8">
        <f t="shared" si="5"/>
        <v>0.6266501420945136</v>
      </c>
      <c r="K57" s="9">
        <f t="shared" si="6"/>
        <v>10.250660056837805</v>
      </c>
      <c r="L57" s="9">
        <f t="shared" si="7"/>
        <v>25.626650142094512</v>
      </c>
      <c r="M57" s="9">
        <f t="shared" si="8"/>
        <v>0</v>
      </c>
      <c r="N57" s="9">
        <f t="shared" si="9"/>
        <v>0</v>
      </c>
      <c r="O57" s="9">
        <f t="shared" si="10"/>
        <v>25.626650142094512</v>
      </c>
      <c r="P57" s="9">
        <f t="shared" si="11"/>
        <v>20.250660056837805</v>
      </c>
      <c r="Q57" s="8">
        <f t="shared" si="12"/>
        <v>50.62665014209451</v>
      </c>
      <c r="R57" s="8">
        <f t="shared" si="13"/>
        <v>0</v>
      </c>
      <c r="S57" s="8">
        <f t="shared" si="14"/>
        <v>0</v>
      </c>
      <c r="T57" s="8">
        <f t="shared" si="15"/>
        <v>50.62665014209451</v>
      </c>
      <c r="U57" s="9">
        <f t="shared" si="16"/>
        <v>30.250660056837805</v>
      </c>
      <c r="V57" s="8">
        <f t="shared" si="17"/>
        <v>75.62665014209452</v>
      </c>
      <c r="W57" s="8">
        <f t="shared" si="18"/>
        <v>0</v>
      </c>
      <c r="X57" s="8">
        <f t="shared" si="19"/>
        <v>0</v>
      </c>
      <c r="Y57" s="8">
        <f t="shared" si="20"/>
        <v>75.62665014209452</v>
      </c>
    </row>
    <row r="58" spans="1:25" ht="12.75">
      <c r="A58" s="4">
        <v>48</v>
      </c>
      <c r="B58" s="4">
        <v>0.2254102524169126</v>
      </c>
      <c r="C58" s="4">
        <v>16</v>
      </c>
      <c r="D58" s="4">
        <v>35</v>
      </c>
      <c r="E58" s="8">
        <f t="shared" si="22"/>
        <v>20.28279479592134</v>
      </c>
      <c r="F58" s="9">
        <f t="shared" si="1"/>
        <v>0</v>
      </c>
      <c r="G58" s="8">
        <f t="shared" si="2"/>
        <v>0</v>
      </c>
      <c r="H58" s="8">
        <f t="shared" si="3"/>
        <v>0.2827947959213404</v>
      </c>
      <c r="I58" s="8">
        <f t="shared" si="4"/>
        <v>14.139739796067019</v>
      </c>
      <c r="J58" s="8">
        <f t="shared" si="5"/>
        <v>14.139739796067019</v>
      </c>
      <c r="K58" s="9">
        <f t="shared" si="6"/>
        <v>9.71720520407866</v>
      </c>
      <c r="L58" s="9">
        <f t="shared" si="7"/>
        <v>24.29301301019665</v>
      </c>
      <c r="M58" s="9">
        <f t="shared" si="8"/>
        <v>0</v>
      </c>
      <c r="N58" s="9">
        <f t="shared" si="9"/>
        <v>0</v>
      </c>
      <c r="O58" s="9">
        <f t="shared" si="10"/>
        <v>24.29301301019665</v>
      </c>
      <c r="P58" s="9">
        <f t="shared" si="11"/>
        <v>19.71720520407866</v>
      </c>
      <c r="Q58" s="8">
        <f t="shared" si="12"/>
        <v>49.293013010196645</v>
      </c>
      <c r="R58" s="8">
        <f t="shared" si="13"/>
        <v>0</v>
      </c>
      <c r="S58" s="8">
        <f t="shared" si="14"/>
        <v>0</v>
      </c>
      <c r="T58" s="8">
        <f t="shared" si="15"/>
        <v>49.293013010196645</v>
      </c>
      <c r="U58" s="9">
        <f t="shared" si="16"/>
        <v>29.71720520407866</v>
      </c>
      <c r="V58" s="8">
        <f t="shared" si="17"/>
        <v>74.29301301019665</v>
      </c>
      <c r="W58" s="8">
        <f t="shared" si="18"/>
        <v>0</v>
      </c>
      <c r="X58" s="8">
        <f t="shared" si="19"/>
        <v>0</v>
      </c>
      <c r="Y58" s="8">
        <f t="shared" si="20"/>
        <v>74.29301301019665</v>
      </c>
    </row>
    <row r="59" spans="1:25" ht="12.75">
      <c r="A59" s="4">
        <v>49</v>
      </c>
      <c r="B59" s="4">
        <v>0.9654159864985776</v>
      </c>
      <c r="C59" s="4">
        <v>16</v>
      </c>
      <c r="D59" s="4">
        <v>35</v>
      </c>
      <c r="E59" s="8">
        <f t="shared" si="22"/>
        <v>34.342903743472974</v>
      </c>
      <c r="F59" s="9">
        <f t="shared" si="1"/>
        <v>0</v>
      </c>
      <c r="G59" s="8">
        <f t="shared" si="2"/>
        <v>0</v>
      </c>
      <c r="H59" s="8">
        <f t="shared" si="3"/>
        <v>14.342903743472974</v>
      </c>
      <c r="I59" s="8">
        <f t="shared" si="4"/>
        <v>717.1451871736487</v>
      </c>
      <c r="J59" s="8">
        <f t="shared" si="5"/>
        <v>717.1451871736487</v>
      </c>
      <c r="K59" s="9">
        <f t="shared" si="6"/>
        <v>0</v>
      </c>
      <c r="L59" s="9">
        <f t="shared" si="7"/>
        <v>0</v>
      </c>
      <c r="M59" s="9">
        <f t="shared" si="8"/>
        <v>4.342903743472974</v>
      </c>
      <c r="N59" s="9">
        <f t="shared" si="9"/>
        <v>217.14518717364868</v>
      </c>
      <c r="O59" s="9">
        <f t="shared" si="10"/>
        <v>217.14518717364868</v>
      </c>
      <c r="P59" s="9">
        <f t="shared" si="11"/>
        <v>5.657096256527026</v>
      </c>
      <c r="Q59" s="8">
        <f t="shared" si="12"/>
        <v>14.142740641317566</v>
      </c>
      <c r="R59" s="8">
        <f t="shared" si="13"/>
        <v>0</v>
      </c>
      <c r="S59" s="8">
        <f t="shared" si="14"/>
        <v>0</v>
      </c>
      <c r="T59" s="8">
        <f t="shared" si="15"/>
        <v>14.142740641317566</v>
      </c>
      <c r="U59" s="9">
        <f t="shared" si="16"/>
        <v>15.657096256527026</v>
      </c>
      <c r="V59" s="8">
        <f t="shared" si="17"/>
        <v>39.142740641317566</v>
      </c>
      <c r="W59" s="8">
        <f t="shared" si="18"/>
        <v>0</v>
      </c>
      <c r="X59" s="8">
        <f t="shared" si="19"/>
        <v>0</v>
      </c>
      <c r="Y59" s="8">
        <f t="shared" si="20"/>
        <v>39.142740641317566</v>
      </c>
    </row>
    <row r="60" spans="1:25" ht="12.75">
      <c r="A60" s="4">
        <v>50</v>
      </c>
      <c r="B60" s="4">
        <v>0.5617304025308778</v>
      </c>
      <c r="C60" s="4">
        <v>16</v>
      </c>
      <c r="D60" s="4">
        <v>35</v>
      </c>
      <c r="E60" s="8">
        <f t="shared" si="22"/>
        <v>26.67287764808668</v>
      </c>
      <c r="F60" s="9">
        <f t="shared" si="1"/>
        <v>0</v>
      </c>
      <c r="G60" s="8">
        <f t="shared" si="2"/>
        <v>0</v>
      </c>
      <c r="H60" s="8">
        <f t="shared" si="3"/>
        <v>6.672877648086679</v>
      </c>
      <c r="I60" s="8">
        <f t="shared" si="4"/>
        <v>333.64388240433397</v>
      </c>
      <c r="J60" s="8">
        <f t="shared" si="5"/>
        <v>333.64388240433397</v>
      </c>
      <c r="K60" s="9">
        <f t="shared" si="6"/>
        <v>3.327122351913321</v>
      </c>
      <c r="L60" s="9">
        <f t="shared" si="7"/>
        <v>8.317805879783302</v>
      </c>
      <c r="M60" s="9">
        <f t="shared" si="8"/>
        <v>0</v>
      </c>
      <c r="N60" s="9">
        <f t="shared" si="9"/>
        <v>0</v>
      </c>
      <c r="O60" s="9">
        <f t="shared" si="10"/>
        <v>8.317805879783302</v>
      </c>
      <c r="P60" s="9">
        <f t="shared" si="11"/>
        <v>13.32712235191332</v>
      </c>
      <c r="Q60" s="8">
        <f t="shared" si="12"/>
        <v>33.3178058797833</v>
      </c>
      <c r="R60" s="8">
        <f t="shared" si="13"/>
        <v>0</v>
      </c>
      <c r="S60" s="8">
        <f t="shared" si="14"/>
        <v>0</v>
      </c>
      <c r="T60" s="8">
        <f t="shared" si="15"/>
        <v>33.3178058797833</v>
      </c>
      <c r="U60" s="9">
        <f t="shared" si="16"/>
        <v>23.32712235191332</v>
      </c>
      <c r="V60" s="8">
        <f t="shared" si="17"/>
        <v>58.3178058797833</v>
      </c>
      <c r="W60" s="8">
        <f t="shared" si="18"/>
        <v>0</v>
      </c>
      <c r="X60" s="8">
        <f t="shared" si="19"/>
        <v>0</v>
      </c>
      <c r="Y60" s="8">
        <f t="shared" si="20"/>
        <v>58.3178058797833</v>
      </c>
    </row>
    <row r="61" spans="1:25" ht="12.75">
      <c r="A61" s="4">
        <v>51</v>
      </c>
      <c r="B61" s="4">
        <v>0.9656102557509101</v>
      </c>
      <c r="C61" s="4">
        <v>16</v>
      </c>
      <c r="D61" s="4">
        <v>35</v>
      </c>
      <c r="E61" s="8">
        <f t="shared" si="22"/>
        <v>34.34659485926729</v>
      </c>
      <c r="F61" s="9">
        <f t="shared" si="1"/>
        <v>0</v>
      </c>
      <c r="G61" s="8">
        <f t="shared" si="2"/>
        <v>0</v>
      </c>
      <c r="H61" s="8">
        <f t="shared" si="3"/>
        <v>14.346594859267292</v>
      </c>
      <c r="I61" s="8">
        <f t="shared" si="4"/>
        <v>717.3297429633645</v>
      </c>
      <c r="J61" s="8">
        <f t="shared" si="5"/>
        <v>717.3297429633645</v>
      </c>
      <c r="K61" s="9">
        <f t="shared" si="6"/>
        <v>0</v>
      </c>
      <c r="L61" s="9">
        <f t="shared" si="7"/>
        <v>0</v>
      </c>
      <c r="M61" s="9">
        <f t="shared" si="8"/>
        <v>4.346594859267292</v>
      </c>
      <c r="N61" s="9">
        <f t="shared" si="9"/>
        <v>217.3297429633646</v>
      </c>
      <c r="O61" s="9">
        <f t="shared" si="10"/>
        <v>217.3297429633646</v>
      </c>
      <c r="P61" s="9">
        <f t="shared" si="11"/>
        <v>5.653405140732708</v>
      </c>
      <c r="Q61" s="8">
        <f t="shared" si="12"/>
        <v>14.133512851831771</v>
      </c>
      <c r="R61" s="8">
        <f t="shared" si="13"/>
        <v>0</v>
      </c>
      <c r="S61" s="8">
        <f t="shared" si="14"/>
        <v>0</v>
      </c>
      <c r="T61" s="8">
        <f t="shared" si="15"/>
        <v>14.133512851831771</v>
      </c>
      <c r="U61" s="9">
        <f t="shared" si="16"/>
        <v>15.653405140732708</v>
      </c>
      <c r="V61" s="8">
        <f t="shared" si="17"/>
        <v>39.13351285183177</v>
      </c>
      <c r="W61" s="8">
        <f t="shared" si="18"/>
        <v>0</v>
      </c>
      <c r="X61" s="8">
        <f t="shared" si="19"/>
        <v>0</v>
      </c>
      <c r="Y61" s="8">
        <f t="shared" si="20"/>
        <v>39.13351285183177</v>
      </c>
    </row>
    <row r="62" spans="1:25" ht="12.75">
      <c r="A62" s="4">
        <v>52</v>
      </c>
      <c r="B62" s="4">
        <v>0.46964872968794236</v>
      </c>
      <c r="C62" s="4">
        <v>16</v>
      </c>
      <c r="D62" s="4">
        <v>35</v>
      </c>
      <c r="E62" s="8">
        <f t="shared" si="22"/>
        <v>24.923325864070904</v>
      </c>
      <c r="F62" s="9">
        <f t="shared" si="1"/>
        <v>0</v>
      </c>
      <c r="G62" s="8">
        <f t="shared" si="2"/>
        <v>0</v>
      </c>
      <c r="H62" s="8">
        <f t="shared" si="3"/>
        <v>4.923325864070904</v>
      </c>
      <c r="I62" s="8">
        <f t="shared" si="4"/>
        <v>246.1662932035452</v>
      </c>
      <c r="J62" s="8">
        <f t="shared" si="5"/>
        <v>246.1662932035452</v>
      </c>
      <c r="K62" s="9">
        <f t="shared" si="6"/>
        <v>5.076674135929096</v>
      </c>
      <c r="L62" s="9">
        <f t="shared" si="7"/>
        <v>12.69168533982274</v>
      </c>
      <c r="M62" s="9">
        <f t="shared" si="8"/>
        <v>0</v>
      </c>
      <c r="N62" s="9">
        <f t="shared" si="9"/>
        <v>0</v>
      </c>
      <c r="O62" s="9">
        <f t="shared" si="10"/>
        <v>12.69168533982274</v>
      </c>
      <c r="P62" s="9">
        <f t="shared" si="11"/>
        <v>15.076674135929096</v>
      </c>
      <c r="Q62" s="8">
        <f t="shared" si="12"/>
        <v>37.69168533982274</v>
      </c>
      <c r="R62" s="8">
        <f t="shared" si="13"/>
        <v>0</v>
      </c>
      <c r="S62" s="8">
        <f t="shared" si="14"/>
        <v>0</v>
      </c>
      <c r="T62" s="8">
        <f t="shared" si="15"/>
        <v>37.69168533982274</v>
      </c>
      <c r="U62" s="9">
        <f t="shared" si="16"/>
        <v>25.076674135929096</v>
      </c>
      <c r="V62" s="8">
        <f t="shared" si="17"/>
        <v>62.69168533982274</v>
      </c>
      <c r="W62" s="8">
        <f t="shared" si="18"/>
        <v>0</v>
      </c>
      <c r="X62" s="8">
        <f t="shared" si="19"/>
        <v>0</v>
      </c>
      <c r="Y62" s="8">
        <f t="shared" si="20"/>
        <v>62.69168533982274</v>
      </c>
    </row>
    <row r="63" spans="1:25" ht="12.75">
      <c r="A63" s="4">
        <v>53</v>
      </c>
      <c r="B63" s="4">
        <v>0.6315012652818854</v>
      </c>
      <c r="C63" s="4">
        <v>16</v>
      </c>
      <c r="D63" s="4">
        <v>35</v>
      </c>
      <c r="E63" s="8">
        <f t="shared" si="22"/>
        <v>27.998524040355825</v>
      </c>
      <c r="F63" s="9">
        <f t="shared" si="1"/>
        <v>0</v>
      </c>
      <c r="G63" s="8">
        <f t="shared" si="2"/>
        <v>0</v>
      </c>
      <c r="H63" s="8">
        <f t="shared" si="3"/>
        <v>7.998524040355825</v>
      </c>
      <c r="I63" s="8">
        <f t="shared" si="4"/>
        <v>399.92620201779124</v>
      </c>
      <c r="J63" s="8">
        <f t="shared" si="5"/>
        <v>399.92620201779124</v>
      </c>
      <c r="K63" s="9">
        <f t="shared" si="6"/>
        <v>2.001475959644175</v>
      </c>
      <c r="L63" s="9">
        <f t="shared" si="7"/>
        <v>5.003689899110437</v>
      </c>
      <c r="M63" s="9">
        <f t="shared" si="8"/>
        <v>0</v>
      </c>
      <c r="N63" s="9">
        <f t="shared" si="9"/>
        <v>0</v>
      </c>
      <c r="O63" s="9">
        <f t="shared" si="10"/>
        <v>5.003689899110437</v>
      </c>
      <c r="P63" s="9">
        <f t="shared" si="11"/>
        <v>12.001475959644175</v>
      </c>
      <c r="Q63" s="8">
        <f t="shared" si="12"/>
        <v>30.003689899110437</v>
      </c>
      <c r="R63" s="8">
        <f t="shared" si="13"/>
        <v>0</v>
      </c>
      <c r="S63" s="8">
        <f t="shared" si="14"/>
        <v>0</v>
      </c>
      <c r="T63" s="8">
        <f t="shared" si="15"/>
        <v>30.003689899110437</v>
      </c>
      <c r="U63" s="9">
        <f t="shared" si="16"/>
        <v>22.001475959644175</v>
      </c>
      <c r="V63" s="8">
        <f t="shared" si="17"/>
        <v>55.00368989911044</v>
      </c>
      <c r="W63" s="8">
        <f t="shared" si="18"/>
        <v>0</v>
      </c>
      <c r="X63" s="8">
        <f t="shared" si="19"/>
        <v>0</v>
      </c>
      <c r="Y63" s="8">
        <f t="shared" si="20"/>
        <v>55.00368989911044</v>
      </c>
    </row>
    <row r="64" spans="1:25" ht="12.75">
      <c r="A64" s="4">
        <v>54</v>
      </c>
      <c r="B64" s="4">
        <v>0.18525333339688377</v>
      </c>
      <c r="C64" s="4">
        <v>16</v>
      </c>
      <c r="D64" s="4">
        <v>35</v>
      </c>
      <c r="E64" s="8">
        <f t="shared" si="22"/>
        <v>19.519813334540792</v>
      </c>
      <c r="F64" s="9">
        <f t="shared" si="1"/>
        <v>0.4801866654592075</v>
      </c>
      <c r="G64" s="8">
        <f t="shared" si="2"/>
        <v>1.2004666636480188</v>
      </c>
      <c r="H64" s="8">
        <f t="shared" si="3"/>
        <v>0</v>
      </c>
      <c r="I64" s="8">
        <f t="shared" si="4"/>
        <v>0</v>
      </c>
      <c r="J64" s="8">
        <f t="shared" si="5"/>
        <v>1.2004666636480188</v>
      </c>
      <c r="K64" s="9">
        <f t="shared" si="6"/>
        <v>10.480186665459208</v>
      </c>
      <c r="L64" s="9">
        <f t="shared" si="7"/>
        <v>26.20046666364802</v>
      </c>
      <c r="M64" s="9">
        <f t="shared" si="8"/>
        <v>0</v>
      </c>
      <c r="N64" s="9">
        <f t="shared" si="9"/>
        <v>0</v>
      </c>
      <c r="O64" s="9">
        <f t="shared" si="10"/>
        <v>26.20046666364802</v>
      </c>
      <c r="P64" s="9">
        <f t="shared" si="11"/>
        <v>20.480186665459208</v>
      </c>
      <c r="Q64" s="8">
        <f t="shared" si="12"/>
        <v>51.200466663648015</v>
      </c>
      <c r="R64" s="8">
        <f t="shared" si="13"/>
        <v>0</v>
      </c>
      <c r="S64" s="8">
        <f t="shared" si="14"/>
        <v>0</v>
      </c>
      <c r="T64" s="8">
        <f t="shared" si="15"/>
        <v>51.200466663648015</v>
      </c>
      <c r="U64" s="9">
        <f t="shared" si="16"/>
        <v>30.480186665459208</v>
      </c>
      <c r="V64" s="8">
        <f t="shared" si="17"/>
        <v>76.20046666364802</v>
      </c>
      <c r="W64" s="8">
        <f t="shared" si="18"/>
        <v>0</v>
      </c>
      <c r="X64" s="8">
        <f t="shared" si="19"/>
        <v>0</v>
      </c>
      <c r="Y64" s="8">
        <f t="shared" si="20"/>
        <v>76.20046666364802</v>
      </c>
    </row>
    <row r="65" spans="1:25" ht="12.75">
      <c r="A65" s="4">
        <v>55</v>
      </c>
      <c r="B65" s="4">
        <v>0.5843142907954866</v>
      </c>
      <c r="C65" s="4">
        <v>16</v>
      </c>
      <c r="D65" s="4">
        <v>35</v>
      </c>
      <c r="E65" s="8">
        <f t="shared" si="22"/>
        <v>27.101971525114244</v>
      </c>
      <c r="F65" s="9">
        <f t="shared" si="1"/>
        <v>0</v>
      </c>
      <c r="G65" s="8">
        <f t="shared" si="2"/>
        <v>0</v>
      </c>
      <c r="H65" s="8">
        <f t="shared" si="3"/>
        <v>7.101971525114244</v>
      </c>
      <c r="I65" s="8">
        <f t="shared" si="4"/>
        <v>355.0985762557122</v>
      </c>
      <c r="J65" s="8">
        <f t="shared" si="5"/>
        <v>355.0985762557122</v>
      </c>
      <c r="K65" s="9">
        <f t="shared" si="6"/>
        <v>2.8980284748857557</v>
      </c>
      <c r="L65" s="9">
        <f t="shared" si="7"/>
        <v>7.245071187214389</v>
      </c>
      <c r="M65" s="9">
        <f t="shared" si="8"/>
        <v>0</v>
      </c>
      <c r="N65" s="9">
        <f t="shared" si="9"/>
        <v>0</v>
      </c>
      <c r="O65" s="9">
        <f t="shared" si="10"/>
        <v>7.245071187214389</v>
      </c>
      <c r="P65" s="9">
        <f t="shared" si="11"/>
        <v>12.898028474885756</v>
      </c>
      <c r="Q65" s="8">
        <f t="shared" si="12"/>
        <v>32.24507118721439</v>
      </c>
      <c r="R65" s="8">
        <f t="shared" si="13"/>
        <v>0</v>
      </c>
      <c r="S65" s="8">
        <f t="shared" si="14"/>
        <v>0</v>
      </c>
      <c r="T65" s="8">
        <f t="shared" si="15"/>
        <v>32.24507118721439</v>
      </c>
      <c r="U65" s="9">
        <f t="shared" si="16"/>
        <v>22.898028474885756</v>
      </c>
      <c r="V65" s="8">
        <f t="shared" si="17"/>
        <v>57.24507118721439</v>
      </c>
      <c r="W65" s="8">
        <f t="shared" si="18"/>
        <v>0</v>
      </c>
      <c r="X65" s="8">
        <f t="shared" si="19"/>
        <v>0</v>
      </c>
      <c r="Y65" s="8">
        <f t="shared" si="20"/>
        <v>57.24507118721439</v>
      </c>
    </row>
    <row r="66" spans="1:25" ht="12.75">
      <c r="A66" s="4">
        <v>56</v>
      </c>
      <c r="B66" s="4">
        <v>0.7619769024736964</v>
      </c>
      <c r="C66" s="4">
        <v>16</v>
      </c>
      <c r="D66" s="4">
        <v>35</v>
      </c>
      <c r="E66" s="8">
        <f t="shared" si="22"/>
        <v>30.47756114700023</v>
      </c>
      <c r="F66" s="9">
        <f t="shared" si="1"/>
        <v>0</v>
      </c>
      <c r="G66" s="8">
        <f t="shared" si="2"/>
        <v>0</v>
      </c>
      <c r="H66" s="8">
        <f t="shared" si="3"/>
        <v>10.47756114700023</v>
      </c>
      <c r="I66" s="8">
        <f t="shared" si="4"/>
        <v>523.8780573500115</v>
      </c>
      <c r="J66" s="8">
        <f t="shared" si="5"/>
        <v>523.8780573500115</v>
      </c>
      <c r="K66" s="9">
        <f t="shared" si="6"/>
        <v>0</v>
      </c>
      <c r="L66" s="9">
        <f t="shared" si="7"/>
        <v>0</v>
      </c>
      <c r="M66" s="9">
        <f t="shared" si="8"/>
        <v>0.47756114700023033</v>
      </c>
      <c r="N66" s="9">
        <f t="shared" si="9"/>
        <v>23.878057350011517</v>
      </c>
      <c r="O66" s="9">
        <f t="shared" si="10"/>
        <v>23.878057350011517</v>
      </c>
      <c r="P66" s="9">
        <f t="shared" si="11"/>
        <v>9.52243885299977</v>
      </c>
      <c r="Q66" s="8">
        <f t="shared" si="12"/>
        <v>23.806097132499424</v>
      </c>
      <c r="R66" s="8">
        <f t="shared" si="13"/>
        <v>0</v>
      </c>
      <c r="S66" s="8">
        <f t="shared" si="14"/>
        <v>0</v>
      </c>
      <c r="T66" s="8">
        <f t="shared" si="15"/>
        <v>23.806097132499424</v>
      </c>
      <c r="U66" s="9">
        <f t="shared" si="16"/>
        <v>19.52243885299977</v>
      </c>
      <c r="V66" s="8">
        <f t="shared" si="17"/>
        <v>48.806097132499424</v>
      </c>
      <c r="W66" s="8">
        <f t="shared" si="18"/>
        <v>0</v>
      </c>
      <c r="X66" s="8">
        <f t="shared" si="19"/>
        <v>0</v>
      </c>
      <c r="Y66" s="8">
        <f t="shared" si="20"/>
        <v>48.806097132499424</v>
      </c>
    </row>
    <row r="67" spans="1:25" ht="12.75">
      <c r="A67" s="4">
        <v>57</v>
      </c>
      <c r="B67" s="4">
        <v>0.5864861941726085</v>
      </c>
      <c r="C67" s="4">
        <v>16</v>
      </c>
      <c r="D67" s="4">
        <v>35</v>
      </c>
      <c r="E67" s="8">
        <f>D67-B67</f>
        <v>34.41351380582739</v>
      </c>
      <c r="F67" s="9">
        <f t="shared" si="1"/>
        <v>0</v>
      </c>
      <c r="G67" s="8">
        <f t="shared" si="2"/>
        <v>0</v>
      </c>
      <c r="H67" s="8">
        <f t="shared" si="3"/>
        <v>14.413513805827392</v>
      </c>
      <c r="I67" s="8">
        <f t="shared" si="4"/>
        <v>720.6756902913696</v>
      </c>
      <c r="J67" s="8">
        <f t="shared" si="5"/>
        <v>720.6756902913696</v>
      </c>
      <c r="K67" s="9">
        <f t="shared" si="6"/>
        <v>0</v>
      </c>
      <c r="L67" s="9">
        <f t="shared" si="7"/>
        <v>0</v>
      </c>
      <c r="M67" s="9">
        <f t="shared" si="8"/>
        <v>4.413513805827392</v>
      </c>
      <c r="N67" s="9">
        <f t="shared" si="9"/>
        <v>220.67569029136962</v>
      </c>
      <c r="O67" s="9">
        <f t="shared" si="10"/>
        <v>220.67569029136962</v>
      </c>
      <c r="P67" s="9">
        <f t="shared" si="11"/>
        <v>5.586486194172608</v>
      </c>
      <c r="Q67" s="8">
        <f t="shared" si="12"/>
        <v>13.966215485431519</v>
      </c>
      <c r="R67" s="8">
        <f t="shared" si="13"/>
        <v>0</v>
      </c>
      <c r="S67" s="8">
        <f t="shared" si="14"/>
        <v>0</v>
      </c>
      <c r="T67" s="8">
        <f t="shared" si="15"/>
        <v>13.966215485431519</v>
      </c>
      <c r="U67" s="9">
        <f t="shared" si="16"/>
        <v>15.586486194172608</v>
      </c>
      <c r="V67" s="8">
        <f t="shared" si="17"/>
        <v>38.96621548543152</v>
      </c>
      <c r="W67" s="8">
        <f t="shared" si="18"/>
        <v>0</v>
      </c>
      <c r="X67" s="8">
        <f t="shared" si="19"/>
        <v>0</v>
      </c>
      <c r="Y67" s="8">
        <f t="shared" si="20"/>
        <v>38.96621548543152</v>
      </c>
    </row>
    <row r="68" spans="1:25" ht="12.75">
      <c r="A68" s="4">
        <v>58</v>
      </c>
      <c r="B68" s="4">
        <v>0.09223996918807131</v>
      </c>
      <c r="C68" s="4">
        <v>16</v>
      </c>
      <c r="D68" s="4">
        <v>35</v>
      </c>
      <c r="E68" s="8">
        <f aca="true" t="shared" si="23" ref="E68:E85">C68+(D68-C68)*B68</f>
        <v>17.752559414573355</v>
      </c>
      <c r="F68" s="9">
        <f t="shared" si="1"/>
        <v>2.247440585426645</v>
      </c>
      <c r="G68" s="8">
        <f t="shared" si="2"/>
        <v>5.618601463566613</v>
      </c>
      <c r="H68" s="8">
        <f t="shared" si="3"/>
        <v>0</v>
      </c>
      <c r="I68" s="8">
        <f t="shared" si="4"/>
        <v>0</v>
      </c>
      <c r="J68" s="8">
        <f t="shared" si="5"/>
        <v>5.618601463566613</v>
      </c>
      <c r="K68" s="9">
        <f t="shared" si="6"/>
        <v>12.247440585426645</v>
      </c>
      <c r="L68" s="9">
        <f t="shared" si="7"/>
        <v>30.618601463566613</v>
      </c>
      <c r="M68" s="9">
        <f t="shared" si="8"/>
        <v>0</v>
      </c>
      <c r="N68" s="9">
        <f t="shared" si="9"/>
        <v>0</v>
      </c>
      <c r="O68" s="9">
        <f t="shared" si="10"/>
        <v>30.618601463566613</v>
      </c>
      <c r="P68" s="9">
        <f t="shared" si="11"/>
        <v>22.247440585426645</v>
      </c>
      <c r="Q68" s="8">
        <f t="shared" si="12"/>
        <v>55.61860146356661</v>
      </c>
      <c r="R68" s="8">
        <f t="shared" si="13"/>
        <v>0</v>
      </c>
      <c r="S68" s="8">
        <f t="shared" si="14"/>
        <v>0</v>
      </c>
      <c r="T68" s="8">
        <f t="shared" si="15"/>
        <v>55.61860146356661</v>
      </c>
      <c r="U68" s="9">
        <f t="shared" si="16"/>
        <v>32.247440585426645</v>
      </c>
      <c r="V68" s="8">
        <f t="shared" si="17"/>
        <v>80.61860146356662</v>
      </c>
      <c r="W68" s="8">
        <f t="shared" si="18"/>
        <v>0</v>
      </c>
      <c r="X68" s="8">
        <f t="shared" si="19"/>
        <v>0</v>
      </c>
      <c r="Y68" s="8">
        <f t="shared" si="20"/>
        <v>80.61860146356662</v>
      </c>
    </row>
    <row r="69" spans="1:25" ht="12.75">
      <c r="A69" s="4">
        <v>59</v>
      </c>
      <c r="B69" s="4">
        <v>0.10006439604836997</v>
      </c>
      <c r="C69" s="4">
        <v>16</v>
      </c>
      <c r="D69" s="4">
        <v>35</v>
      </c>
      <c r="E69" s="8">
        <f t="shared" si="23"/>
        <v>17.90122352491903</v>
      </c>
      <c r="F69" s="9">
        <f t="shared" si="1"/>
        <v>2.098776475080971</v>
      </c>
      <c r="G69" s="8">
        <f t="shared" si="2"/>
        <v>5.2469411877024275</v>
      </c>
      <c r="H69" s="8">
        <f t="shared" si="3"/>
        <v>0</v>
      </c>
      <c r="I69" s="8">
        <f t="shared" si="4"/>
        <v>0</v>
      </c>
      <c r="J69" s="8">
        <f t="shared" si="5"/>
        <v>5.2469411877024275</v>
      </c>
      <c r="K69" s="9">
        <f t="shared" si="6"/>
        <v>12.098776475080971</v>
      </c>
      <c r="L69" s="9">
        <f t="shared" si="7"/>
        <v>30.246941187702426</v>
      </c>
      <c r="M69" s="9">
        <f t="shared" si="8"/>
        <v>0</v>
      </c>
      <c r="N69" s="9">
        <f t="shared" si="9"/>
        <v>0</v>
      </c>
      <c r="O69" s="9">
        <f t="shared" si="10"/>
        <v>30.246941187702426</v>
      </c>
      <c r="P69" s="9">
        <f t="shared" si="11"/>
        <v>22.09877647508097</v>
      </c>
      <c r="Q69" s="8">
        <f t="shared" si="12"/>
        <v>55.246941187702426</v>
      </c>
      <c r="R69" s="8">
        <f t="shared" si="13"/>
        <v>0</v>
      </c>
      <c r="S69" s="8">
        <f t="shared" si="14"/>
        <v>0</v>
      </c>
      <c r="T69" s="8">
        <f t="shared" si="15"/>
        <v>55.246941187702426</v>
      </c>
      <c r="U69" s="9">
        <f t="shared" si="16"/>
        <v>32.09877647508097</v>
      </c>
      <c r="V69" s="8">
        <f t="shared" si="17"/>
        <v>80.24694118770242</v>
      </c>
      <c r="W69" s="8">
        <f t="shared" si="18"/>
        <v>0</v>
      </c>
      <c r="X69" s="8">
        <f t="shared" si="19"/>
        <v>0</v>
      </c>
      <c r="Y69" s="8">
        <f t="shared" si="20"/>
        <v>80.24694118770242</v>
      </c>
    </row>
    <row r="70" spans="1:25" ht="12.75">
      <c r="A70" s="4">
        <v>60</v>
      </c>
      <c r="B70" s="4">
        <v>0.9437605910415204</v>
      </c>
      <c r="C70" s="4">
        <v>16</v>
      </c>
      <c r="D70" s="4">
        <v>35</v>
      </c>
      <c r="E70" s="8">
        <f t="shared" si="23"/>
        <v>33.93145122978889</v>
      </c>
      <c r="F70" s="9">
        <f t="shared" si="1"/>
        <v>0</v>
      </c>
      <c r="G70" s="8">
        <f t="shared" si="2"/>
        <v>0</v>
      </c>
      <c r="H70" s="8">
        <f t="shared" si="3"/>
        <v>13.931451229788891</v>
      </c>
      <c r="I70" s="8">
        <f t="shared" si="4"/>
        <v>696.5725614894445</v>
      </c>
      <c r="J70" s="8">
        <f t="shared" si="5"/>
        <v>696.5725614894445</v>
      </c>
      <c r="K70" s="9">
        <f t="shared" si="6"/>
        <v>0</v>
      </c>
      <c r="L70" s="9">
        <f t="shared" si="7"/>
        <v>0</v>
      </c>
      <c r="M70" s="9">
        <f t="shared" si="8"/>
        <v>3.931451229788891</v>
      </c>
      <c r="N70" s="9">
        <f t="shared" si="9"/>
        <v>196.57256148944455</v>
      </c>
      <c r="O70" s="9">
        <f t="shared" si="10"/>
        <v>196.57256148944455</v>
      </c>
      <c r="P70" s="9">
        <f t="shared" si="11"/>
        <v>6.068548770211109</v>
      </c>
      <c r="Q70" s="8">
        <f t="shared" si="12"/>
        <v>15.171371925527772</v>
      </c>
      <c r="R70" s="8">
        <f t="shared" si="13"/>
        <v>0</v>
      </c>
      <c r="S70" s="8">
        <f t="shared" si="14"/>
        <v>0</v>
      </c>
      <c r="T70" s="8">
        <f t="shared" si="15"/>
        <v>15.171371925527772</v>
      </c>
      <c r="U70" s="9">
        <f t="shared" si="16"/>
        <v>16.06854877021111</v>
      </c>
      <c r="V70" s="8">
        <f t="shared" si="17"/>
        <v>40.17137192552777</v>
      </c>
      <c r="W70" s="8">
        <f t="shared" si="18"/>
        <v>0</v>
      </c>
      <c r="X70" s="8">
        <f t="shared" si="19"/>
        <v>0</v>
      </c>
      <c r="Y70" s="8">
        <f t="shared" si="20"/>
        <v>40.17137192552777</v>
      </c>
    </row>
    <row r="71" spans="1:25" ht="12.75">
      <c r="A71" s="4">
        <v>61</v>
      </c>
      <c r="B71" s="4">
        <v>0.8840916187721994</v>
      </c>
      <c r="C71" s="4">
        <v>16</v>
      </c>
      <c r="D71" s="4">
        <v>35</v>
      </c>
      <c r="E71" s="8">
        <f t="shared" si="23"/>
        <v>32.797740756671786</v>
      </c>
      <c r="F71" s="9">
        <f t="shared" si="1"/>
        <v>0</v>
      </c>
      <c r="G71" s="8">
        <f t="shared" si="2"/>
        <v>0</v>
      </c>
      <c r="H71" s="8">
        <f t="shared" si="3"/>
        <v>12.797740756671786</v>
      </c>
      <c r="I71" s="8">
        <f t="shared" si="4"/>
        <v>639.8870378335893</v>
      </c>
      <c r="J71" s="8">
        <f t="shared" si="5"/>
        <v>639.8870378335893</v>
      </c>
      <c r="K71" s="9">
        <f t="shared" si="6"/>
        <v>0</v>
      </c>
      <c r="L71" s="9">
        <f t="shared" si="7"/>
        <v>0</v>
      </c>
      <c r="M71" s="9">
        <f t="shared" si="8"/>
        <v>2.797740756671786</v>
      </c>
      <c r="N71" s="9">
        <f t="shared" si="9"/>
        <v>139.8870378335893</v>
      </c>
      <c r="O71" s="9">
        <f t="shared" si="10"/>
        <v>139.8870378335893</v>
      </c>
      <c r="P71" s="9">
        <f t="shared" si="11"/>
        <v>7.202259243328214</v>
      </c>
      <c r="Q71" s="8">
        <f t="shared" si="12"/>
        <v>18.005648108320536</v>
      </c>
      <c r="R71" s="8">
        <f t="shared" si="13"/>
        <v>0</v>
      </c>
      <c r="S71" s="8">
        <f t="shared" si="14"/>
        <v>0</v>
      </c>
      <c r="T71" s="8">
        <f t="shared" si="15"/>
        <v>18.005648108320536</v>
      </c>
      <c r="U71" s="9">
        <f t="shared" si="16"/>
        <v>17.202259243328214</v>
      </c>
      <c r="V71" s="8">
        <f t="shared" si="17"/>
        <v>43.005648108320536</v>
      </c>
      <c r="W71" s="8">
        <f t="shared" si="18"/>
        <v>0</v>
      </c>
      <c r="X71" s="8">
        <f t="shared" si="19"/>
        <v>0</v>
      </c>
      <c r="Y71" s="8">
        <f t="shared" si="20"/>
        <v>43.005648108320536</v>
      </c>
    </row>
    <row r="72" spans="1:25" ht="12.75">
      <c r="A72" s="4">
        <v>62</v>
      </c>
      <c r="B72" s="4">
        <v>0.8751149617706906</v>
      </c>
      <c r="C72" s="4">
        <v>16</v>
      </c>
      <c r="D72" s="4">
        <v>35</v>
      </c>
      <c r="E72" s="8">
        <f t="shared" si="23"/>
        <v>32.627184273643124</v>
      </c>
      <c r="F72" s="9">
        <f t="shared" si="1"/>
        <v>0</v>
      </c>
      <c r="G72" s="8">
        <f t="shared" si="2"/>
        <v>0</v>
      </c>
      <c r="H72" s="8">
        <f t="shared" si="3"/>
        <v>12.627184273643124</v>
      </c>
      <c r="I72" s="8">
        <f t="shared" si="4"/>
        <v>631.3592136821562</v>
      </c>
      <c r="J72" s="8">
        <f t="shared" si="5"/>
        <v>631.3592136821562</v>
      </c>
      <c r="K72" s="9">
        <f t="shared" si="6"/>
        <v>0</v>
      </c>
      <c r="L72" s="9">
        <f t="shared" si="7"/>
        <v>0</v>
      </c>
      <c r="M72" s="9">
        <f t="shared" si="8"/>
        <v>2.627184273643124</v>
      </c>
      <c r="N72" s="9">
        <f t="shared" si="9"/>
        <v>131.3592136821562</v>
      </c>
      <c r="O72" s="9">
        <f t="shared" si="10"/>
        <v>131.3592136821562</v>
      </c>
      <c r="P72" s="9">
        <f t="shared" si="11"/>
        <v>7.372815726356876</v>
      </c>
      <c r="Q72" s="8">
        <f t="shared" si="12"/>
        <v>18.43203931589219</v>
      </c>
      <c r="R72" s="8">
        <f t="shared" si="13"/>
        <v>0</v>
      </c>
      <c r="S72" s="8">
        <f t="shared" si="14"/>
        <v>0</v>
      </c>
      <c r="T72" s="8">
        <f t="shared" si="15"/>
        <v>18.43203931589219</v>
      </c>
      <c r="U72" s="9">
        <f t="shared" si="16"/>
        <v>17.372815726356876</v>
      </c>
      <c r="V72" s="8">
        <f t="shared" si="17"/>
        <v>43.43203931589219</v>
      </c>
      <c r="W72" s="8">
        <f t="shared" si="18"/>
        <v>0</v>
      </c>
      <c r="X72" s="8">
        <f t="shared" si="19"/>
        <v>0</v>
      </c>
      <c r="Y72" s="8">
        <f t="shared" si="20"/>
        <v>43.43203931589219</v>
      </c>
    </row>
    <row r="73" spans="1:25" ht="12.75">
      <c r="A73" s="4">
        <v>63</v>
      </c>
      <c r="B73" s="4">
        <v>0.7153665499522983</v>
      </c>
      <c r="C73" s="4">
        <v>16</v>
      </c>
      <c r="D73" s="4">
        <v>35</v>
      </c>
      <c r="E73" s="8">
        <f t="shared" si="23"/>
        <v>29.591964449093666</v>
      </c>
      <c r="F73" s="9">
        <f t="shared" si="1"/>
        <v>0</v>
      </c>
      <c r="G73" s="8">
        <f t="shared" si="2"/>
        <v>0</v>
      </c>
      <c r="H73" s="8">
        <f t="shared" si="3"/>
        <v>9.591964449093666</v>
      </c>
      <c r="I73" s="8">
        <f t="shared" si="4"/>
        <v>479.5982224546833</v>
      </c>
      <c r="J73" s="8">
        <f t="shared" si="5"/>
        <v>479.5982224546833</v>
      </c>
      <c r="K73" s="9">
        <f t="shared" si="6"/>
        <v>0.4080355509063338</v>
      </c>
      <c r="L73" s="9">
        <f t="shared" si="7"/>
        <v>1.0200888772658345</v>
      </c>
      <c r="M73" s="9">
        <f t="shared" si="8"/>
        <v>0</v>
      </c>
      <c r="N73" s="9">
        <f t="shared" si="9"/>
        <v>0</v>
      </c>
      <c r="O73" s="9">
        <f t="shared" si="10"/>
        <v>1.0200888772658345</v>
      </c>
      <c r="P73" s="9">
        <f t="shared" si="11"/>
        <v>10.408035550906334</v>
      </c>
      <c r="Q73" s="8">
        <f t="shared" si="12"/>
        <v>26.020088877265835</v>
      </c>
      <c r="R73" s="8">
        <f t="shared" si="13"/>
        <v>0</v>
      </c>
      <c r="S73" s="8">
        <f t="shared" si="14"/>
        <v>0</v>
      </c>
      <c r="T73" s="8">
        <f t="shared" si="15"/>
        <v>26.020088877265835</v>
      </c>
      <c r="U73" s="9">
        <f t="shared" si="16"/>
        <v>20.408035550906334</v>
      </c>
      <c r="V73" s="8">
        <f t="shared" si="17"/>
        <v>51.020088877265835</v>
      </c>
      <c r="W73" s="8">
        <f t="shared" si="18"/>
        <v>0</v>
      </c>
      <c r="X73" s="8">
        <f t="shared" si="19"/>
        <v>0</v>
      </c>
      <c r="Y73" s="8">
        <f t="shared" si="20"/>
        <v>51.020088877265835</v>
      </c>
    </row>
    <row r="74" spans="1:25" ht="12.75">
      <c r="A74" s="4">
        <v>64</v>
      </c>
      <c r="B74" s="4">
        <v>0.8262140815217416</v>
      </c>
      <c r="C74" s="4">
        <v>16</v>
      </c>
      <c r="D74" s="4">
        <v>35</v>
      </c>
      <c r="E74" s="8">
        <f t="shared" si="23"/>
        <v>31.69806754891309</v>
      </c>
      <c r="F74" s="9">
        <f t="shared" si="1"/>
        <v>0</v>
      </c>
      <c r="G74" s="8">
        <f t="shared" si="2"/>
        <v>0</v>
      </c>
      <c r="H74" s="8">
        <f t="shared" si="3"/>
        <v>11.698067548913091</v>
      </c>
      <c r="I74" s="8">
        <f t="shared" si="4"/>
        <v>584.9033774456545</v>
      </c>
      <c r="J74" s="8">
        <f t="shared" si="5"/>
        <v>584.9033774456545</v>
      </c>
      <c r="K74" s="9">
        <f t="shared" si="6"/>
        <v>0</v>
      </c>
      <c r="L74" s="9">
        <f t="shared" si="7"/>
        <v>0</v>
      </c>
      <c r="M74" s="9">
        <f t="shared" si="8"/>
        <v>1.698067548913091</v>
      </c>
      <c r="N74" s="9">
        <f t="shared" si="9"/>
        <v>84.90337744565454</v>
      </c>
      <c r="O74" s="9">
        <f t="shared" si="10"/>
        <v>84.90337744565454</v>
      </c>
      <c r="P74" s="9">
        <f t="shared" si="11"/>
        <v>8.301932451086909</v>
      </c>
      <c r="Q74" s="8">
        <f t="shared" si="12"/>
        <v>20.754831127717274</v>
      </c>
      <c r="R74" s="8">
        <f t="shared" si="13"/>
        <v>0</v>
      </c>
      <c r="S74" s="8">
        <f t="shared" si="14"/>
        <v>0</v>
      </c>
      <c r="T74" s="8">
        <f t="shared" si="15"/>
        <v>20.754831127717274</v>
      </c>
      <c r="U74" s="9">
        <f t="shared" si="16"/>
        <v>18.30193245108691</v>
      </c>
      <c r="V74" s="8">
        <f t="shared" si="17"/>
        <v>45.754831127717274</v>
      </c>
      <c r="W74" s="8">
        <f t="shared" si="18"/>
        <v>0</v>
      </c>
      <c r="X74" s="8">
        <f t="shared" si="19"/>
        <v>0</v>
      </c>
      <c r="Y74" s="8">
        <f t="shared" si="20"/>
        <v>45.754831127717274</v>
      </c>
    </row>
    <row r="75" spans="1:25" ht="12.75">
      <c r="A75" s="4">
        <v>65</v>
      </c>
      <c r="B75" s="4">
        <v>0.45982162502409096</v>
      </c>
      <c r="C75" s="4">
        <v>16</v>
      </c>
      <c r="D75" s="4">
        <v>35</v>
      </c>
      <c r="E75" s="8">
        <f t="shared" si="23"/>
        <v>24.73661087545773</v>
      </c>
      <c r="F75" s="9">
        <f t="shared" si="1"/>
        <v>0</v>
      </c>
      <c r="G75" s="8">
        <f t="shared" si="2"/>
        <v>0</v>
      </c>
      <c r="H75" s="8">
        <f t="shared" si="3"/>
        <v>4.736610875457728</v>
      </c>
      <c r="I75" s="8">
        <f t="shared" si="4"/>
        <v>236.83054377288641</v>
      </c>
      <c r="J75" s="8">
        <f t="shared" si="5"/>
        <v>236.83054377288641</v>
      </c>
      <c r="K75" s="9">
        <f t="shared" si="6"/>
        <v>5.263389124542272</v>
      </c>
      <c r="L75" s="9">
        <f t="shared" si="7"/>
        <v>13.15847281135568</v>
      </c>
      <c r="M75" s="9">
        <f t="shared" si="8"/>
        <v>0</v>
      </c>
      <c r="N75" s="9">
        <f t="shared" si="9"/>
        <v>0</v>
      </c>
      <c r="O75" s="9">
        <f t="shared" si="10"/>
        <v>13.15847281135568</v>
      </c>
      <c r="P75" s="9">
        <f t="shared" si="11"/>
        <v>15.263389124542272</v>
      </c>
      <c r="Q75" s="8">
        <f t="shared" si="12"/>
        <v>38.15847281135568</v>
      </c>
      <c r="R75" s="8">
        <f t="shared" si="13"/>
        <v>0</v>
      </c>
      <c r="S75" s="8">
        <f t="shared" si="14"/>
        <v>0</v>
      </c>
      <c r="T75" s="8">
        <f t="shared" si="15"/>
        <v>38.15847281135568</v>
      </c>
      <c r="U75" s="9">
        <f t="shared" si="16"/>
        <v>25.26338912454227</v>
      </c>
      <c r="V75" s="8">
        <f t="shared" si="17"/>
        <v>63.15847281135568</v>
      </c>
      <c r="W75" s="8">
        <f t="shared" si="18"/>
        <v>0</v>
      </c>
      <c r="X75" s="8">
        <f t="shared" si="19"/>
        <v>0</v>
      </c>
      <c r="Y75" s="8">
        <f t="shared" si="20"/>
        <v>63.15847281135568</v>
      </c>
    </row>
    <row r="76" spans="1:25" ht="12.75">
      <c r="A76" s="4">
        <v>66</v>
      </c>
      <c r="B76" s="4">
        <v>0.11950636159734795</v>
      </c>
      <c r="C76" s="4">
        <v>16</v>
      </c>
      <c r="D76" s="4">
        <v>35</v>
      </c>
      <c r="E76" s="8">
        <f t="shared" si="23"/>
        <v>18.27062087034961</v>
      </c>
      <c r="F76" s="9">
        <f aca="true" t="shared" si="24" ref="F76:F110">IF(E76&gt;20,0,20-E76)</f>
        <v>1.7293791296503898</v>
      </c>
      <c r="G76" s="8">
        <f aca="true" t="shared" si="25" ref="G76:G110">2.5*F76</f>
        <v>4.323447824125974</v>
      </c>
      <c r="H76" s="8">
        <f aca="true" t="shared" si="26" ref="H76:H110">IF(E76&gt;20,E76-20,0)</f>
        <v>0</v>
      </c>
      <c r="I76" s="8">
        <f aca="true" t="shared" si="27" ref="I76:I110">H76*50</f>
        <v>0</v>
      </c>
      <c r="J76" s="8">
        <f aca="true" t="shared" si="28" ref="J76:J110">I76+G76</f>
        <v>4.323447824125974</v>
      </c>
      <c r="K76" s="9">
        <f aca="true" t="shared" si="29" ref="K76:K110">IF(E76&gt;30,0,30-E76)</f>
        <v>11.72937912965039</v>
      </c>
      <c r="L76" s="9">
        <f aca="true" t="shared" si="30" ref="L76:L110">K76*2.5</f>
        <v>29.323447824125974</v>
      </c>
      <c r="M76" s="9">
        <f aca="true" t="shared" si="31" ref="M76:M110">IF(E76&gt;30,E76-30,0)</f>
        <v>0</v>
      </c>
      <c r="N76" s="9">
        <f aca="true" t="shared" si="32" ref="N76:N110">M76*50</f>
        <v>0</v>
      </c>
      <c r="O76" s="9">
        <f aca="true" t="shared" si="33" ref="O76:O110">L76+N76</f>
        <v>29.323447824125974</v>
      </c>
      <c r="P76" s="9">
        <f aca="true" t="shared" si="34" ref="P76:P110">IF(E76&gt;40,0,40-E76)</f>
        <v>21.72937912965039</v>
      </c>
      <c r="Q76" s="8">
        <f aca="true" t="shared" si="35" ref="Q76:Q110">P76*2.5</f>
        <v>54.32344782412598</v>
      </c>
      <c r="R76" s="8">
        <f aca="true" t="shared" si="36" ref="R76:R110">IF(E76&gt;40,E76-40,0)</f>
        <v>0</v>
      </c>
      <c r="S76" s="8">
        <f aca="true" t="shared" si="37" ref="S76:S110">R76*50</f>
        <v>0</v>
      </c>
      <c r="T76" s="8">
        <f aca="true" t="shared" si="38" ref="T76:T110">S76+Q76</f>
        <v>54.32344782412598</v>
      </c>
      <c r="U76" s="9">
        <f aca="true" t="shared" si="39" ref="U76:U110">IF(E76&gt;50,0,50-E76)</f>
        <v>31.72937912965039</v>
      </c>
      <c r="V76" s="8">
        <f aca="true" t="shared" si="40" ref="V76:V110">U76*2.5</f>
        <v>79.32344782412598</v>
      </c>
      <c r="W76" s="8">
        <f aca="true" t="shared" si="41" ref="W76:W110">IF(E76&gt;50,E76-50,0)</f>
        <v>0</v>
      </c>
      <c r="X76" s="8">
        <f aca="true" t="shared" si="42" ref="X76:X110">W76*50</f>
        <v>0</v>
      </c>
      <c r="Y76" s="8">
        <f aca="true" t="shared" si="43" ref="Y76:Y110">X76+V76</f>
        <v>79.32344782412598</v>
      </c>
    </row>
    <row r="77" spans="1:25" ht="12.75">
      <c r="A77" s="4">
        <v>67</v>
      </c>
      <c r="B77" s="4">
        <v>0.883304247554259</v>
      </c>
      <c r="C77" s="4">
        <v>16</v>
      </c>
      <c r="D77" s="4">
        <v>35</v>
      </c>
      <c r="E77" s="8">
        <f t="shared" si="23"/>
        <v>32.78278070353092</v>
      </c>
      <c r="F77" s="9">
        <f t="shared" si="24"/>
        <v>0</v>
      </c>
      <c r="G77" s="8">
        <f t="shared" si="25"/>
        <v>0</v>
      </c>
      <c r="H77" s="8">
        <f t="shared" si="26"/>
        <v>12.782780703530918</v>
      </c>
      <c r="I77" s="8">
        <f t="shared" si="27"/>
        <v>639.1390351765459</v>
      </c>
      <c r="J77" s="8">
        <f t="shared" si="28"/>
        <v>639.1390351765459</v>
      </c>
      <c r="K77" s="9">
        <f t="shared" si="29"/>
        <v>0</v>
      </c>
      <c r="L77" s="9">
        <f t="shared" si="30"/>
        <v>0</v>
      </c>
      <c r="M77" s="9">
        <f t="shared" si="31"/>
        <v>2.7827807035309178</v>
      </c>
      <c r="N77" s="9">
        <f t="shared" si="32"/>
        <v>139.1390351765459</v>
      </c>
      <c r="O77" s="9">
        <f t="shared" si="33"/>
        <v>139.1390351765459</v>
      </c>
      <c r="P77" s="9">
        <f t="shared" si="34"/>
        <v>7.217219296469082</v>
      </c>
      <c r="Q77" s="8">
        <f t="shared" si="35"/>
        <v>18.043048241172706</v>
      </c>
      <c r="R77" s="8">
        <f t="shared" si="36"/>
        <v>0</v>
      </c>
      <c r="S77" s="8">
        <f t="shared" si="37"/>
        <v>0</v>
      </c>
      <c r="T77" s="8">
        <f t="shared" si="38"/>
        <v>18.043048241172706</v>
      </c>
      <c r="U77" s="9">
        <f t="shared" si="39"/>
        <v>17.217219296469082</v>
      </c>
      <c r="V77" s="8">
        <f t="shared" si="40"/>
        <v>43.043048241172706</v>
      </c>
      <c r="W77" s="8">
        <f t="shared" si="41"/>
        <v>0</v>
      </c>
      <c r="X77" s="8">
        <f t="shared" si="42"/>
        <v>0</v>
      </c>
      <c r="Y77" s="8">
        <f t="shared" si="43"/>
        <v>43.043048241172706</v>
      </c>
    </row>
    <row r="78" spans="1:25" ht="12.75">
      <c r="A78" s="4">
        <v>68</v>
      </c>
      <c r="B78" s="4">
        <v>0.1423422303772348</v>
      </c>
      <c r="C78" s="4">
        <v>16</v>
      </c>
      <c r="D78" s="4">
        <v>35</v>
      </c>
      <c r="E78" s="8">
        <f t="shared" si="23"/>
        <v>18.70450237716746</v>
      </c>
      <c r="F78" s="9">
        <f t="shared" si="24"/>
        <v>1.2954976228325386</v>
      </c>
      <c r="G78" s="8">
        <f t="shared" si="25"/>
        <v>3.2387440570813464</v>
      </c>
      <c r="H78" s="8">
        <f t="shared" si="26"/>
        <v>0</v>
      </c>
      <c r="I78" s="8">
        <f t="shared" si="27"/>
        <v>0</v>
      </c>
      <c r="J78" s="8">
        <f t="shared" si="28"/>
        <v>3.2387440570813464</v>
      </c>
      <c r="K78" s="9">
        <f t="shared" si="29"/>
        <v>11.295497622832539</v>
      </c>
      <c r="L78" s="9">
        <f t="shared" si="30"/>
        <v>28.238744057081348</v>
      </c>
      <c r="M78" s="9">
        <f t="shared" si="31"/>
        <v>0</v>
      </c>
      <c r="N78" s="9">
        <f t="shared" si="32"/>
        <v>0</v>
      </c>
      <c r="O78" s="9">
        <f t="shared" si="33"/>
        <v>28.238744057081348</v>
      </c>
      <c r="P78" s="9">
        <f t="shared" si="34"/>
        <v>21.29549762283254</v>
      </c>
      <c r="Q78" s="8">
        <f t="shared" si="35"/>
        <v>53.23874405708135</v>
      </c>
      <c r="R78" s="8">
        <f t="shared" si="36"/>
        <v>0</v>
      </c>
      <c r="S78" s="8">
        <f t="shared" si="37"/>
        <v>0</v>
      </c>
      <c r="T78" s="8">
        <f t="shared" si="38"/>
        <v>53.23874405708135</v>
      </c>
      <c r="U78" s="9">
        <f t="shared" si="39"/>
        <v>31.29549762283254</v>
      </c>
      <c r="V78" s="8">
        <f t="shared" si="40"/>
        <v>78.23874405708135</v>
      </c>
      <c r="W78" s="8">
        <f t="shared" si="41"/>
        <v>0</v>
      </c>
      <c r="X78" s="8">
        <f t="shared" si="42"/>
        <v>0</v>
      </c>
      <c r="Y78" s="8">
        <f t="shared" si="43"/>
        <v>78.23874405708135</v>
      </c>
    </row>
    <row r="79" spans="1:25" ht="12.75">
      <c r="A79" s="4">
        <v>69</v>
      </c>
      <c r="B79" s="4">
        <v>0.1543715348230983</v>
      </c>
      <c r="C79" s="4">
        <v>16</v>
      </c>
      <c r="D79" s="4">
        <v>35</v>
      </c>
      <c r="E79" s="8">
        <f t="shared" si="23"/>
        <v>18.933059161638866</v>
      </c>
      <c r="F79" s="9">
        <f t="shared" si="24"/>
        <v>1.066940838361134</v>
      </c>
      <c r="G79" s="8">
        <f t="shared" si="25"/>
        <v>2.667352095902835</v>
      </c>
      <c r="H79" s="8">
        <f t="shared" si="26"/>
        <v>0</v>
      </c>
      <c r="I79" s="8">
        <f t="shared" si="27"/>
        <v>0</v>
      </c>
      <c r="J79" s="8">
        <f t="shared" si="28"/>
        <v>2.667352095902835</v>
      </c>
      <c r="K79" s="9">
        <f t="shared" si="29"/>
        <v>11.066940838361134</v>
      </c>
      <c r="L79" s="9">
        <f t="shared" si="30"/>
        <v>27.667352095902835</v>
      </c>
      <c r="M79" s="9">
        <f t="shared" si="31"/>
        <v>0</v>
      </c>
      <c r="N79" s="9">
        <f t="shared" si="32"/>
        <v>0</v>
      </c>
      <c r="O79" s="9">
        <f t="shared" si="33"/>
        <v>27.667352095902835</v>
      </c>
      <c r="P79" s="9">
        <f t="shared" si="34"/>
        <v>21.066940838361134</v>
      </c>
      <c r="Q79" s="8">
        <f t="shared" si="35"/>
        <v>52.667352095902835</v>
      </c>
      <c r="R79" s="8">
        <f t="shared" si="36"/>
        <v>0</v>
      </c>
      <c r="S79" s="8">
        <f t="shared" si="37"/>
        <v>0</v>
      </c>
      <c r="T79" s="8">
        <f t="shared" si="38"/>
        <v>52.667352095902835</v>
      </c>
      <c r="U79" s="9">
        <f t="shared" si="39"/>
        <v>31.066940838361134</v>
      </c>
      <c r="V79" s="8">
        <f t="shared" si="40"/>
        <v>77.66735209590283</v>
      </c>
      <c r="W79" s="8">
        <f t="shared" si="41"/>
        <v>0</v>
      </c>
      <c r="X79" s="8">
        <f t="shared" si="42"/>
        <v>0</v>
      </c>
      <c r="Y79" s="8">
        <f t="shared" si="43"/>
        <v>77.66735209590283</v>
      </c>
    </row>
    <row r="80" spans="1:25" ht="12.75">
      <c r="A80" s="4">
        <v>70</v>
      </c>
      <c r="B80" s="4">
        <v>0.29417049764829306</v>
      </c>
      <c r="C80" s="4">
        <v>16</v>
      </c>
      <c r="D80" s="4">
        <v>35</v>
      </c>
      <c r="E80" s="8">
        <f t="shared" si="23"/>
        <v>21.589239455317568</v>
      </c>
      <c r="F80" s="9">
        <f t="shared" si="24"/>
        <v>0</v>
      </c>
      <c r="G80" s="8">
        <f t="shared" si="25"/>
        <v>0</v>
      </c>
      <c r="H80" s="8">
        <f t="shared" si="26"/>
        <v>1.5892394553175677</v>
      </c>
      <c r="I80" s="8">
        <f t="shared" si="27"/>
        <v>79.46197276587839</v>
      </c>
      <c r="J80" s="8">
        <f t="shared" si="28"/>
        <v>79.46197276587839</v>
      </c>
      <c r="K80" s="9">
        <f t="shared" si="29"/>
        <v>8.410760544682432</v>
      </c>
      <c r="L80" s="9">
        <f t="shared" si="30"/>
        <v>21.02690136170608</v>
      </c>
      <c r="M80" s="9">
        <f t="shared" si="31"/>
        <v>0</v>
      </c>
      <c r="N80" s="9">
        <f t="shared" si="32"/>
        <v>0</v>
      </c>
      <c r="O80" s="9">
        <f t="shared" si="33"/>
        <v>21.02690136170608</v>
      </c>
      <c r="P80" s="9">
        <f t="shared" si="34"/>
        <v>18.410760544682432</v>
      </c>
      <c r="Q80" s="8">
        <f t="shared" si="35"/>
        <v>46.02690136170608</v>
      </c>
      <c r="R80" s="8">
        <f t="shared" si="36"/>
        <v>0</v>
      </c>
      <c r="S80" s="8">
        <f t="shared" si="37"/>
        <v>0</v>
      </c>
      <c r="T80" s="8">
        <f t="shared" si="38"/>
        <v>46.02690136170608</v>
      </c>
      <c r="U80" s="9">
        <f t="shared" si="39"/>
        <v>28.410760544682432</v>
      </c>
      <c r="V80" s="8">
        <f t="shared" si="40"/>
        <v>71.02690136170608</v>
      </c>
      <c r="W80" s="8">
        <f t="shared" si="41"/>
        <v>0</v>
      </c>
      <c r="X80" s="8">
        <f t="shared" si="42"/>
        <v>0</v>
      </c>
      <c r="Y80" s="8">
        <f t="shared" si="43"/>
        <v>71.02690136170608</v>
      </c>
    </row>
    <row r="81" spans="1:25" ht="12.75">
      <c r="A81" s="4">
        <v>71</v>
      </c>
      <c r="B81" s="4">
        <v>0.2597844038861534</v>
      </c>
      <c r="C81" s="4">
        <v>16</v>
      </c>
      <c r="D81" s="4">
        <v>35</v>
      </c>
      <c r="E81" s="8">
        <f t="shared" si="23"/>
        <v>20.935903673836915</v>
      </c>
      <c r="F81" s="9">
        <f t="shared" si="24"/>
        <v>0</v>
      </c>
      <c r="G81" s="8">
        <f t="shared" si="25"/>
        <v>0</v>
      </c>
      <c r="H81" s="8">
        <f t="shared" si="26"/>
        <v>0.9359036738369149</v>
      </c>
      <c r="I81" s="8">
        <f t="shared" si="27"/>
        <v>46.79518369184574</v>
      </c>
      <c r="J81" s="8">
        <f t="shared" si="28"/>
        <v>46.79518369184574</v>
      </c>
      <c r="K81" s="9">
        <f t="shared" si="29"/>
        <v>9.064096326163085</v>
      </c>
      <c r="L81" s="9">
        <f t="shared" si="30"/>
        <v>22.66024081540771</v>
      </c>
      <c r="M81" s="9">
        <f t="shared" si="31"/>
        <v>0</v>
      </c>
      <c r="N81" s="9">
        <f t="shared" si="32"/>
        <v>0</v>
      </c>
      <c r="O81" s="9">
        <f t="shared" si="33"/>
        <v>22.66024081540771</v>
      </c>
      <c r="P81" s="9">
        <f t="shared" si="34"/>
        <v>19.064096326163085</v>
      </c>
      <c r="Q81" s="8">
        <f t="shared" si="35"/>
        <v>47.66024081540771</v>
      </c>
      <c r="R81" s="8">
        <f t="shared" si="36"/>
        <v>0</v>
      </c>
      <c r="S81" s="8">
        <f t="shared" si="37"/>
        <v>0</v>
      </c>
      <c r="T81" s="8">
        <f t="shared" si="38"/>
        <v>47.66024081540771</v>
      </c>
      <c r="U81" s="9">
        <f t="shared" si="39"/>
        <v>29.064096326163085</v>
      </c>
      <c r="V81" s="8">
        <f t="shared" si="40"/>
        <v>72.66024081540772</v>
      </c>
      <c r="W81" s="8">
        <f t="shared" si="41"/>
        <v>0</v>
      </c>
      <c r="X81" s="8">
        <f t="shared" si="42"/>
        <v>0</v>
      </c>
      <c r="Y81" s="8">
        <f t="shared" si="43"/>
        <v>72.66024081540772</v>
      </c>
    </row>
    <row r="82" spans="1:25" ht="12.75">
      <c r="A82" s="4">
        <v>72</v>
      </c>
      <c r="B82" s="4">
        <v>0.5539575659127918</v>
      </c>
      <c r="C82" s="4">
        <v>16</v>
      </c>
      <c r="D82" s="4">
        <v>35</v>
      </c>
      <c r="E82" s="8">
        <f t="shared" si="23"/>
        <v>26.525193752343043</v>
      </c>
      <c r="F82" s="9">
        <f t="shared" si="24"/>
        <v>0</v>
      </c>
      <c r="G82" s="8">
        <f t="shared" si="25"/>
        <v>0</v>
      </c>
      <c r="H82" s="8">
        <f t="shared" si="26"/>
        <v>6.525193752343043</v>
      </c>
      <c r="I82" s="8">
        <f t="shared" si="27"/>
        <v>326.25968761715217</v>
      </c>
      <c r="J82" s="8">
        <f t="shared" si="28"/>
        <v>326.25968761715217</v>
      </c>
      <c r="K82" s="9">
        <f t="shared" si="29"/>
        <v>3.4748062476569572</v>
      </c>
      <c r="L82" s="9">
        <f t="shared" si="30"/>
        <v>8.687015619142393</v>
      </c>
      <c r="M82" s="9">
        <f t="shared" si="31"/>
        <v>0</v>
      </c>
      <c r="N82" s="9">
        <f t="shared" si="32"/>
        <v>0</v>
      </c>
      <c r="O82" s="9">
        <f t="shared" si="33"/>
        <v>8.687015619142393</v>
      </c>
      <c r="P82" s="9">
        <f t="shared" si="34"/>
        <v>13.474806247656957</v>
      </c>
      <c r="Q82" s="8">
        <f t="shared" si="35"/>
        <v>33.68701561914239</v>
      </c>
      <c r="R82" s="8">
        <f t="shared" si="36"/>
        <v>0</v>
      </c>
      <c r="S82" s="8">
        <f t="shared" si="37"/>
        <v>0</v>
      </c>
      <c r="T82" s="8">
        <f t="shared" si="38"/>
        <v>33.68701561914239</v>
      </c>
      <c r="U82" s="9">
        <f t="shared" si="39"/>
        <v>23.474806247656957</v>
      </c>
      <c r="V82" s="8">
        <f t="shared" si="40"/>
        <v>58.68701561914239</v>
      </c>
      <c r="W82" s="8">
        <f t="shared" si="41"/>
        <v>0</v>
      </c>
      <c r="X82" s="8">
        <f t="shared" si="42"/>
        <v>0</v>
      </c>
      <c r="Y82" s="8">
        <f t="shared" si="43"/>
        <v>58.68701561914239</v>
      </c>
    </row>
    <row r="83" spans="1:25" ht="12.75">
      <c r="A83" s="4">
        <v>73</v>
      </c>
      <c r="B83" s="4">
        <v>0.6285818295279899</v>
      </c>
      <c r="C83" s="4">
        <v>16</v>
      </c>
      <c r="D83" s="4">
        <v>35</v>
      </c>
      <c r="E83" s="8">
        <f t="shared" si="23"/>
        <v>27.94305476103181</v>
      </c>
      <c r="F83" s="9">
        <f t="shared" si="24"/>
        <v>0</v>
      </c>
      <c r="G83" s="8">
        <f t="shared" si="25"/>
        <v>0</v>
      </c>
      <c r="H83" s="8">
        <f t="shared" si="26"/>
        <v>7.94305476103181</v>
      </c>
      <c r="I83" s="8">
        <f t="shared" si="27"/>
        <v>397.1527380515905</v>
      </c>
      <c r="J83" s="8">
        <f t="shared" si="28"/>
        <v>397.1527380515905</v>
      </c>
      <c r="K83" s="9">
        <f t="shared" si="29"/>
        <v>2.05694523896819</v>
      </c>
      <c r="L83" s="9">
        <f t="shared" si="30"/>
        <v>5.142363097420475</v>
      </c>
      <c r="M83" s="9">
        <f t="shared" si="31"/>
        <v>0</v>
      </c>
      <c r="N83" s="9">
        <f t="shared" si="32"/>
        <v>0</v>
      </c>
      <c r="O83" s="9">
        <f t="shared" si="33"/>
        <v>5.142363097420475</v>
      </c>
      <c r="P83" s="9">
        <f t="shared" si="34"/>
        <v>12.05694523896819</v>
      </c>
      <c r="Q83" s="8">
        <f t="shared" si="35"/>
        <v>30.142363097420475</v>
      </c>
      <c r="R83" s="8">
        <f t="shared" si="36"/>
        <v>0</v>
      </c>
      <c r="S83" s="8">
        <f t="shared" si="37"/>
        <v>0</v>
      </c>
      <c r="T83" s="8">
        <f t="shared" si="38"/>
        <v>30.142363097420475</v>
      </c>
      <c r="U83" s="9">
        <f t="shared" si="39"/>
        <v>22.05694523896819</v>
      </c>
      <c r="V83" s="8">
        <f t="shared" si="40"/>
        <v>55.14236309742047</v>
      </c>
      <c r="W83" s="8">
        <f t="shared" si="41"/>
        <v>0</v>
      </c>
      <c r="X83" s="8">
        <f t="shared" si="42"/>
        <v>0</v>
      </c>
      <c r="Y83" s="8">
        <f t="shared" si="43"/>
        <v>55.14236309742047</v>
      </c>
    </row>
    <row r="84" spans="1:25" ht="12.75">
      <c r="A84" s="4">
        <v>74</v>
      </c>
      <c r="B84" s="4">
        <v>0.5134747943889097</v>
      </c>
      <c r="C84" s="4">
        <v>16</v>
      </c>
      <c r="D84" s="4">
        <v>35</v>
      </c>
      <c r="E84" s="8">
        <f t="shared" si="23"/>
        <v>25.756021093389286</v>
      </c>
      <c r="F84" s="9">
        <f t="shared" si="24"/>
        <v>0</v>
      </c>
      <c r="G84" s="8">
        <f t="shared" si="25"/>
        <v>0</v>
      </c>
      <c r="H84" s="8">
        <f t="shared" si="26"/>
        <v>5.756021093389286</v>
      </c>
      <c r="I84" s="8">
        <f t="shared" si="27"/>
        <v>287.8010546694643</v>
      </c>
      <c r="J84" s="8">
        <f t="shared" si="28"/>
        <v>287.8010546694643</v>
      </c>
      <c r="K84" s="9">
        <f t="shared" si="29"/>
        <v>4.243978906610714</v>
      </c>
      <c r="L84" s="9">
        <f t="shared" si="30"/>
        <v>10.609947266526785</v>
      </c>
      <c r="M84" s="9">
        <f t="shared" si="31"/>
        <v>0</v>
      </c>
      <c r="N84" s="9">
        <f t="shared" si="32"/>
        <v>0</v>
      </c>
      <c r="O84" s="9">
        <f t="shared" si="33"/>
        <v>10.609947266526785</v>
      </c>
      <c r="P84" s="9">
        <f t="shared" si="34"/>
        <v>14.243978906610714</v>
      </c>
      <c r="Q84" s="8">
        <f t="shared" si="35"/>
        <v>35.60994726652679</v>
      </c>
      <c r="R84" s="8">
        <f t="shared" si="36"/>
        <v>0</v>
      </c>
      <c r="S84" s="8">
        <f t="shared" si="37"/>
        <v>0</v>
      </c>
      <c r="T84" s="8">
        <f t="shared" si="38"/>
        <v>35.60994726652679</v>
      </c>
      <c r="U84" s="9">
        <f t="shared" si="39"/>
        <v>24.243978906610714</v>
      </c>
      <c r="V84" s="8">
        <f t="shared" si="40"/>
        <v>60.60994726652679</v>
      </c>
      <c r="W84" s="8">
        <f t="shared" si="41"/>
        <v>0</v>
      </c>
      <c r="X84" s="8">
        <f t="shared" si="42"/>
        <v>0</v>
      </c>
      <c r="Y84" s="8">
        <f t="shared" si="43"/>
        <v>60.60994726652679</v>
      </c>
    </row>
    <row r="85" spans="1:25" ht="12.75">
      <c r="A85" s="4">
        <v>75</v>
      </c>
      <c r="B85" s="4">
        <v>0.04728269348265357</v>
      </c>
      <c r="C85" s="4">
        <v>16</v>
      </c>
      <c r="D85" s="4">
        <v>35</v>
      </c>
      <c r="E85" s="8">
        <f t="shared" si="23"/>
        <v>16.898371176170418</v>
      </c>
      <c r="F85" s="9">
        <f t="shared" si="24"/>
        <v>3.101628823829582</v>
      </c>
      <c r="G85" s="8">
        <f t="shared" si="25"/>
        <v>7.754072059573955</v>
      </c>
      <c r="H85" s="8">
        <f t="shared" si="26"/>
        <v>0</v>
      </c>
      <c r="I85" s="8">
        <f t="shared" si="27"/>
        <v>0</v>
      </c>
      <c r="J85" s="8">
        <f t="shared" si="28"/>
        <v>7.754072059573955</v>
      </c>
      <c r="K85" s="9">
        <f t="shared" si="29"/>
        <v>13.101628823829582</v>
      </c>
      <c r="L85" s="9">
        <f t="shared" si="30"/>
        <v>32.75407205957396</v>
      </c>
      <c r="M85" s="9">
        <f t="shared" si="31"/>
        <v>0</v>
      </c>
      <c r="N85" s="9">
        <f t="shared" si="32"/>
        <v>0</v>
      </c>
      <c r="O85" s="9">
        <f t="shared" si="33"/>
        <v>32.75407205957396</v>
      </c>
      <c r="P85" s="9">
        <f t="shared" si="34"/>
        <v>23.101628823829582</v>
      </c>
      <c r="Q85" s="8">
        <f t="shared" si="35"/>
        <v>57.75407205957396</v>
      </c>
      <c r="R85" s="8">
        <f t="shared" si="36"/>
        <v>0</v>
      </c>
      <c r="S85" s="8">
        <f t="shared" si="37"/>
        <v>0</v>
      </c>
      <c r="T85" s="8">
        <f t="shared" si="38"/>
        <v>57.75407205957396</v>
      </c>
      <c r="U85" s="9">
        <f t="shared" si="39"/>
        <v>33.101628823829586</v>
      </c>
      <c r="V85" s="8">
        <f t="shared" si="40"/>
        <v>82.75407205957396</v>
      </c>
      <c r="W85" s="8">
        <f t="shared" si="41"/>
        <v>0</v>
      </c>
      <c r="X85" s="8">
        <f t="shared" si="42"/>
        <v>0</v>
      </c>
      <c r="Y85" s="8">
        <f t="shared" si="43"/>
        <v>82.75407205957396</v>
      </c>
    </row>
    <row r="86" spans="1:25" ht="12.75">
      <c r="A86" s="4">
        <v>76</v>
      </c>
      <c r="B86" s="4">
        <v>0.5746596931407162</v>
      </c>
      <c r="C86" s="4">
        <v>16</v>
      </c>
      <c r="D86" s="4">
        <v>35</v>
      </c>
      <c r="E86" s="8">
        <f>D86-B86</f>
        <v>34.42534030685928</v>
      </c>
      <c r="F86" s="9">
        <f t="shared" si="24"/>
        <v>0</v>
      </c>
      <c r="G86" s="8">
        <f t="shared" si="25"/>
        <v>0</v>
      </c>
      <c r="H86" s="8">
        <f t="shared" si="26"/>
        <v>14.425340306859283</v>
      </c>
      <c r="I86" s="8">
        <f t="shared" si="27"/>
        <v>721.2670153429642</v>
      </c>
      <c r="J86" s="8">
        <f t="shared" si="28"/>
        <v>721.2670153429642</v>
      </c>
      <c r="K86" s="9">
        <f t="shared" si="29"/>
        <v>0</v>
      </c>
      <c r="L86" s="9">
        <f t="shared" si="30"/>
        <v>0</v>
      </c>
      <c r="M86" s="9">
        <f t="shared" si="31"/>
        <v>4.425340306859283</v>
      </c>
      <c r="N86" s="9">
        <f t="shared" si="32"/>
        <v>221.26701534296416</v>
      </c>
      <c r="O86" s="9">
        <f t="shared" si="33"/>
        <v>221.26701534296416</v>
      </c>
      <c r="P86" s="9">
        <f t="shared" si="34"/>
        <v>5.574659693140717</v>
      </c>
      <c r="Q86" s="8">
        <f t="shared" si="35"/>
        <v>13.936649232851792</v>
      </c>
      <c r="R86" s="8">
        <f t="shared" si="36"/>
        <v>0</v>
      </c>
      <c r="S86" s="8">
        <f t="shared" si="37"/>
        <v>0</v>
      </c>
      <c r="T86" s="8">
        <f t="shared" si="38"/>
        <v>13.936649232851792</v>
      </c>
      <c r="U86" s="9">
        <f t="shared" si="39"/>
        <v>15.574659693140717</v>
      </c>
      <c r="V86" s="8">
        <f t="shared" si="40"/>
        <v>38.93664923285179</v>
      </c>
      <c r="W86" s="8">
        <f t="shared" si="41"/>
        <v>0</v>
      </c>
      <c r="X86" s="8">
        <f t="shared" si="42"/>
        <v>0</v>
      </c>
      <c r="Y86" s="8">
        <f t="shared" si="43"/>
        <v>38.93664923285179</v>
      </c>
    </row>
    <row r="87" spans="1:25" ht="12.75">
      <c r="A87" s="4">
        <v>77</v>
      </c>
      <c r="B87" s="4">
        <v>0.9441733349736809</v>
      </c>
      <c r="C87" s="4">
        <v>16</v>
      </c>
      <c r="D87" s="4">
        <v>35</v>
      </c>
      <c r="E87" s="8">
        <f aca="true" t="shared" si="44" ref="E87:E104">C87+(D87-C87)*B87</f>
        <v>33.93929336449994</v>
      </c>
      <c r="F87" s="9">
        <f t="shared" si="24"/>
        <v>0</v>
      </c>
      <c r="G87" s="8">
        <f t="shared" si="25"/>
        <v>0</v>
      </c>
      <c r="H87" s="8">
        <f t="shared" si="26"/>
        <v>13.939293364499939</v>
      </c>
      <c r="I87" s="8">
        <f t="shared" si="27"/>
        <v>696.9646682249969</v>
      </c>
      <c r="J87" s="8">
        <f t="shared" si="28"/>
        <v>696.9646682249969</v>
      </c>
      <c r="K87" s="9">
        <f t="shared" si="29"/>
        <v>0</v>
      </c>
      <c r="L87" s="9">
        <f t="shared" si="30"/>
        <v>0</v>
      </c>
      <c r="M87" s="9">
        <f t="shared" si="31"/>
        <v>3.939293364499939</v>
      </c>
      <c r="N87" s="9">
        <f t="shared" si="32"/>
        <v>196.96466822499696</v>
      </c>
      <c r="O87" s="9">
        <f t="shared" si="33"/>
        <v>196.96466822499696</v>
      </c>
      <c r="P87" s="9">
        <f t="shared" si="34"/>
        <v>6.060706635500061</v>
      </c>
      <c r="Q87" s="8">
        <f t="shared" si="35"/>
        <v>15.151766588750153</v>
      </c>
      <c r="R87" s="8">
        <f t="shared" si="36"/>
        <v>0</v>
      </c>
      <c r="S87" s="8">
        <f t="shared" si="37"/>
        <v>0</v>
      </c>
      <c r="T87" s="8">
        <f t="shared" si="38"/>
        <v>15.151766588750153</v>
      </c>
      <c r="U87" s="9">
        <f t="shared" si="39"/>
        <v>16.06070663550006</v>
      </c>
      <c r="V87" s="8">
        <f t="shared" si="40"/>
        <v>40.15176658875015</v>
      </c>
      <c r="W87" s="8">
        <f t="shared" si="41"/>
        <v>0</v>
      </c>
      <c r="X87" s="8">
        <f t="shared" si="42"/>
        <v>0</v>
      </c>
      <c r="Y87" s="8">
        <f t="shared" si="43"/>
        <v>40.15176658875015</v>
      </c>
    </row>
    <row r="88" spans="1:25" ht="12.75">
      <c r="A88" s="4">
        <v>78</v>
      </c>
      <c r="B88" s="4">
        <v>0.9376497765205549</v>
      </c>
      <c r="C88" s="4">
        <v>16</v>
      </c>
      <c r="D88" s="4">
        <v>35</v>
      </c>
      <c r="E88" s="8">
        <f t="shared" si="44"/>
        <v>33.81534575389054</v>
      </c>
      <c r="F88" s="9">
        <f t="shared" si="24"/>
        <v>0</v>
      </c>
      <c r="G88" s="8">
        <f t="shared" si="25"/>
        <v>0</v>
      </c>
      <c r="H88" s="8">
        <f t="shared" si="26"/>
        <v>13.81534575389054</v>
      </c>
      <c r="I88" s="8">
        <f t="shared" si="27"/>
        <v>690.767287694527</v>
      </c>
      <c r="J88" s="8">
        <f t="shared" si="28"/>
        <v>690.767287694527</v>
      </c>
      <c r="K88" s="9">
        <f t="shared" si="29"/>
        <v>0</v>
      </c>
      <c r="L88" s="9">
        <f t="shared" si="30"/>
        <v>0</v>
      </c>
      <c r="M88" s="9">
        <f t="shared" si="31"/>
        <v>3.81534575389054</v>
      </c>
      <c r="N88" s="9">
        <f t="shared" si="32"/>
        <v>190.767287694527</v>
      </c>
      <c r="O88" s="9">
        <f t="shared" si="33"/>
        <v>190.767287694527</v>
      </c>
      <c r="P88" s="9">
        <f t="shared" si="34"/>
        <v>6.18465424610946</v>
      </c>
      <c r="Q88" s="8">
        <f t="shared" si="35"/>
        <v>15.46163561527365</v>
      </c>
      <c r="R88" s="8">
        <f t="shared" si="36"/>
        <v>0</v>
      </c>
      <c r="S88" s="8">
        <f t="shared" si="37"/>
        <v>0</v>
      </c>
      <c r="T88" s="8">
        <f t="shared" si="38"/>
        <v>15.46163561527365</v>
      </c>
      <c r="U88" s="9">
        <f t="shared" si="39"/>
        <v>16.18465424610946</v>
      </c>
      <c r="V88" s="8">
        <f t="shared" si="40"/>
        <v>40.46163561527365</v>
      </c>
      <c r="W88" s="8">
        <f t="shared" si="41"/>
        <v>0</v>
      </c>
      <c r="X88" s="8">
        <f t="shared" si="42"/>
        <v>0</v>
      </c>
      <c r="Y88" s="8">
        <f t="shared" si="43"/>
        <v>40.46163561527365</v>
      </c>
    </row>
    <row r="89" spans="1:25" ht="12.75">
      <c r="A89" s="4">
        <v>79</v>
      </c>
      <c r="B89" s="4">
        <v>0.8697822083698972</v>
      </c>
      <c r="C89" s="4">
        <v>16</v>
      </c>
      <c r="D89" s="4">
        <v>35</v>
      </c>
      <c r="E89" s="8">
        <f t="shared" si="44"/>
        <v>32.52586195902805</v>
      </c>
      <c r="F89" s="9">
        <f t="shared" si="24"/>
        <v>0</v>
      </c>
      <c r="G89" s="8">
        <f t="shared" si="25"/>
        <v>0</v>
      </c>
      <c r="H89" s="8">
        <f t="shared" si="26"/>
        <v>12.525861959028049</v>
      </c>
      <c r="I89" s="8">
        <f t="shared" si="27"/>
        <v>626.2930979514024</v>
      </c>
      <c r="J89" s="8">
        <f t="shared" si="28"/>
        <v>626.2930979514024</v>
      </c>
      <c r="K89" s="9">
        <f t="shared" si="29"/>
        <v>0</v>
      </c>
      <c r="L89" s="9">
        <f t="shared" si="30"/>
        <v>0</v>
      </c>
      <c r="M89" s="9">
        <f t="shared" si="31"/>
        <v>2.525861959028049</v>
      </c>
      <c r="N89" s="9">
        <f t="shared" si="32"/>
        <v>126.29309795140244</v>
      </c>
      <c r="O89" s="9">
        <f t="shared" si="33"/>
        <v>126.29309795140244</v>
      </c>
      <c r="P89" s="9">
        <f t="shared" si="34"/>
        <v>7.474138040971951</v>
      </c>
      <c r="Q89" s="8">
        <f t="shared" si="35"/>
        <v>18.685345102429878</v>
      </c>
      <c r="R89" s="8">
        <f t="shared" si="36"/>
        <v>0</v>
      </c>
      <c r="S89" s="8">
        <f t="shared" si="37"/>
        <v>0</v>
      </c>
      <c r="T89" s="8">
        <f t="shared" si="38"/>
        <v>18.685345102429878</v>
      </c>
      <c r="U89" s="9">
        <f t="shared" si="39"/>
        <v>17.47413804097195</v>
      </c>
      <c r="V89" s="8">
        <f t="shared" si="40"/>
        <v>43.68534510242988</v>
      </c>
      <c r="W89" s="8">
        <f t="shared" si="41"/>
        <v>0</v>
      </c>
      <c r="X89" s="8">
        <f t="shared" si="42"/>
        <v>0</v>
      </c>
      <c r="Y89" s="8">
        <f t="shared" si="43"/>
        <v>43.68534510242988</v>
      </c>
    </row>
    <row r="90" spans="1:25" ht="12.75">
      <c r="A90" s="4">
        <v>80</v>
      </c>
      <c r="B90" s="4">
        <v>0.3423954007601022</v>
      </c>
      <c r="C90" s="4">
        <v>16</v>
      </c>
      <c r="D90" s="4">
        <v>35</v>
      </c>
      <c r="E90" s="8">
        <f t="shared" si="44"/>
        <v>22.50551261444194</v>
      </c>
      <c r="F90" s="9">
        <f t="shared" si="24"/>
        <v>0</v>
      </c>
      <c r="G90" s="8">
        <f t="shared" si="25"/>
        <v>0</v>
      </c>
      <c r="H90" s="8">
        <f t="shared" si="26"/>
        <v>2.5055126144419404</v>
      </c>
      <c r="I90" s="8">
        <f t="shared" si="27"/>
        <v>125.27563072209702</v>
      </c>
      <c r="J90" s="8">
        <f t="shared" si="28"/>
        <v>125.27563072209702</v>
      </c>
      <c r="K90" s="9">
        <f t="shared" si="29"/>
        <v>7.49448738555806</v>
      </c>
      <c r="L90" s="9">
        <f t="shared" si="30"/>
        <v>18.73621846389515</v>
      </c>
      <c r="M90" s="9">
        <f t="shared" si="31"/>
        <v>0</v>
      </c>
      <c r="N90" s="9">
        <f t="shared" si="32"/>
        <v>0</v>
      </c>
      <c r="O90" s="9">
        <f t="shared" si="33"/>
        <v>18.73621846389515</v>
      </c>
      <c r="P90" s="9">
        <f t="shared" si="34"/>
        <v>17.49448738555806</v>
      </c>
      <c r="Q90" s="8">
        <f t="shared" si="35"/>
        <v>43.73621846389515</v>
      </c>
      <c r="R90" s="8">
        <f t="shared" si="36"/>
        <v>0</v>
      </c>
      <c r="S90" s="8">
        <f t="shared" si="37"/>
        <v>0</v>
      </c>
      <c r="T90" s="8">
        <f t="shared" si="38"/>
        <v>43.73621846389515</v>
      </c>
      <c r="U90" s="9">
        <f t="shared" si="39"/>
        <v>27.49448738555806</v>
      </c>
      <c r="V90" s="8">
        <f t="shared" si="40"/>
        <v>68.73621846389514</v>
      </c>
      <c r="W90" s="8">
        <f t="shared" si="41"/>
        <v>0</v>
      </c>
      <c r="X90" s="8">
        <f t="shared" si="42"/>
        <v>0</v>
      </c>
      <c r="Y90" s="8">
        <f t="shared" si="43"/>
        <v>68.73621846389514</v>
      </c>
    </row>
    <row r="91" spans="1:25" ht="12.75">
      <c r="A91" s="4">
        <v>81</v>
      </c>
      <c r="B91" s="4">
        <v>0.8765578649639008</v>
      </c>
      <c r="C91" s="4">
        <v>16</v>
      </c>
      <c r="D91" s="4">
        <v>35</v>
      </c>
      <c r="E91" s="8">
        <f t="shared" si="44"/>
        <v>32.654599434314115</v>
      </c>
      <c r="F91" s="9">
        <f t="shared" si="24"/>
        <v>0</v>
      </c>
      <c r="G91" s="8">
        <f t="shared" si="25"/>
        <v>0</v>
      </c>
      <c r="H91" s="8">
        <f t="shared" si="26"/>
        <v>12.654599434314115</v>
      </c>
      <c r="I91" s="8">
        <f t="shared" si="27"/>
        <v>632.7299717157057</v>
      </c>
      <c r="J91" s="8">
        <f t="shared" si="28"/>
        <v>632.7299717157057</v>
      </c>
      <c r="K91" s="9">
        <f t="shared" si="29"/>
        <v>0</v>
      </c>
      <c r="L91" s="9">
        <f t="shared" si="30"/>
        <v>0</v>
      </c>
      <c r="M91" s="9">
        <f t="shared" si="31"/>
        <v>2.6545994343141146</v>
      </c>
      <c r="N91" s="9">
        <f t="shared" si="32"/>
        <v>132.72997171570574</v>
      </c>
      <c r="O91" s="9">
        <f t="shared" si="33"/>
        <v>132.72997171570574</v>
      </c>
      <c r="P91" s="9">
        <f t="shared" si="34"/>
        <v>7.345400565685885</v>
      </c>
      <c r="Q91" s="8">
        <f t="shared" si="35"/>
        <v>18.363501414214713</v>
      </c>
      <c r="R91" s="8">
        <f t="shared" si="36"/>
        <v>0</v>
      </c>
      <c r="S91" s="8">
        <f t="shared" si="37"/>
        <v>0</v>
      </c>
      <c r="T91" s="8">
        <f t="shared" si="38"/>
        <v>18.363501414214713</v>
      </c>
      <c r="U91" s="9">
        <f t="shared" si="39"/>
        <v>17.345400565685885</v>
      </c>
      <c r="V91" s="8">
        <f t="shared" si="40"/>
        <v>43.36350141421471</v>
      </c>
      <c r="W91" s="8">
        <f t="shared" si="41"/>
        <v>0</v>
      </c>
      <c r="X91" s="8">
        <f t="shared" si="42"/>
        <v>0</v>
      </c>
      <c r="Y91" s="8">
        <f t="shared" si="43"/>
        <v>43.36350141421471</v>
      </c>
    </row>
    <row r="92" spans="1:25" ht="12.75">
      <c r="A92" s="4">
        <v>82</v>
      </c>
      <c r="B92" s="4">
        <v>0.8861188104693332</v>
      </c>
      <c r="C92" s="4">
        <v>16</v>
      </c>
      <c r="D92" s="4">
        <v>35</v>
      </c>
      <c r="E92" s="8">
        <f t="shared" si="44"/>
        <v>32.836257398917326</v>
      </c>
      <c r="F92" s="9">
        <f t="shared" si="24"/>
        <v>0</v>
      </c>
      <c r="G92" s="8">
        <f t="shared" si="25"/>
        <v>0</v>
      </c>
      <c r="H92" s="8">
        <f t="shared" si="26"/>
        <v>12.836257398917326</v>
      </c>
      <c r="I92" s="8">
        <f t="shared" si="27"/>
        <v>641.8128699458663</v>
      </c>
      <c r="J92" s="8">
        <f t="shared" si="28"/>
        <v>641.8128699458663</v>
      </c>
      <c r="K92" s="9">
        <f t="shared" si="29"/>
        <v>0</v>
      </c>
      <c r="L92" s="9">
        <f t="shared" si="30"/>
        <v>0</v>
      </c>
      <c r="M92" s="9">
        <f t="shared" si="31"/>
        <v>2.8362573989173256</v>
      </c>
      <c r="N92" s="9">
        <f t="shared" si="32"/>
        <v>141.81286994586628</v>
      </c>
      <c r="O92" s="9">
        <f t="shared" si="33"/>
        <v>141.81286994586628</v>
      </c>
      <c r="P92" s="9">
        <f t="shared" si="34"/>
        <v>7.163742601082674</v>
      </c>
      <c r="Q92" s="8">
        <f t="shared" si="35"/>
        <v>17.909356502706686</v>
      </c>
      <c r="R92" s="8">
        <f t="shared" si="36"/>
        <v>0</v>
      </c>
      <c r="S92" s="8">
        <f t="shared" si="37"/>
        <v>0</v>
      </c>
      <c r="T92" s="8">
        <f t="shared" si="38"/>
        <v>17.909356502706686</v>
      </c>
      <c r="U92" s="9">
        <f t="shared" si="39"/>
        <v>17.163742601082674</v>
      </c>
      <c r="V92" s="8">
        <f t="shared" si="40"/>
        <v>42.909356502706686</v>
      </c>
      <c r="W92" s="8">
        <f t="shared" si="41"/>
        <v>0</v>
      </c>
      <c r="X92" s="8">
        <f t="shared" si="42"/>
        <v>0</v>
      </c>
      <c r="Y92" s="8">
        <f t="shared" si="43"/>
        <v>42.909356502706686</v>
      </c>
    </row>
    <row r="93" spans="1:25" ht="12.75">
      <c r="A93" s="4">
        <v>83</v>
      </c>
      <c r="B93" s="4">
        <v>0.7841646193209879</v>
      </c>
      <c r="C93" s="4">
        <v>16</v>
      </c>
      <c r="D93" s="4">
        <v>35</v>
      </c>
      <c r="E93" s="8">
        <f t="shared" si="44"/>
        <v>30.89912776709877</v>
      </c>
      <c r="F93" s="9">
        <f t="shared" si="24"/>
        <v>0</v>
      </c>
      <c r="G93" s="8">
        <f t="shared" si="25"/>
        <v>0</v>
      </c>
      <c r="H93" s="8">
        <f t="shared" si="26"/>
        <v>10.899127767098769</v>
      </c>
      <c r="I93" s="8">
        <f t="shared" si="27"/>
        <v>544.9563883549384</v>
      </c>
      <c r="J93" s="8">
        <f t="shared" si="28"/>
        <v>544.9563883549384</v>
      </c>
      <c r="K93" s="9">
        <f t="shared" si="29"/>
        <v>0</v>
      </c>
      <c r="L93" s="9">
        <f t="shared" si="30"/>
        <v>0</v>
      </c>
      <c r="M93" s="9">
        <f t="shared" si="31"/>
        <v>0.8991277670987685</v>
      </c>
      <c r="N93" s="9">
        <f t="shared" si="32"/>
        <v>44.956388354938426</v>
      </c>
      <c r="O93" s="9">
        <f t="shared" si="33"/>
        <v>44.956388354938426</v>
      </c>
      <c r="P93" s="9">
        <f t="shared" si="34"/>
        <v>9.100872232901231</v>
      </c>
      <c r="Q93" s="8">
        <f t="shared" si="35"/>
        <v>22.75218058225308</v>
      </c>
      <c r="R93" s="8">
        <f t="shared" si="36"/>
        <v>0</v>
      </c>
      <c r="S93" s="8">
        <f t="shared" si="37"/>
        <v>0</v>
      </c>
      <c r="T93" s="8">
        <f t="shared" si="38"/>
        <v>22.75218058225308</v>
      </c>
      <c r="U93" s="9">
        <f t="shared" si="39"/>
        <v>19.10087223290123</v>
      </c>
      <c r="V93" s="8">
        <f t="shared" si="40"/>
        <v>47.752180582253075</v>
      </c>
      <c r="W93" s="8">
        <f t="shared" si="41"/>
        <v>0</v>
      </c>
      <c r="X93" s="8">
        <f t="shared" si="42"/>
        <v>0</v>
      </c>
      <c r="Y93" s="8">
        <f t="shared" si="43"/>
        <v>47.752180582253075</v>
      </c>
    </row>
    <row r="94" spans="1:25" ht="12.75">
      <c r="A94" s="4">
        <v>84</v>
      </c>
      <c r="B94" s="4">
        <v>0.4920533514222649</v>
      </c>
      <c r="C94" s="4">
        <v>16</v>
      </c>
      <c r="D94" s="4">
        <v>35</v>
      </c>
      <c r="E94" s="8">
        <f t="shared" si="44"/>
        <v>25.349013677023034</v>
      </c>
      <c r="F94" s="9">
        <f t="shared" si="24"/>
        <v>0</v>
      </c>
      <c r="G94" s="8">
        <f t="shared" si="25"/>
        <v>0</v>
      </c>
      <c r="H94" s="8">
        <f t="shared" si="26"/>
        <v>5.349013677023034</v>
      </c>
      <c r="I94" s="8">
        <f t="shared" si="27"/>
        <v>267.4506838511517</v>
      </c>
      <c r="J94" s="8">
        <f t="shared" si="28"/>
        <v>267.4506838511517</v>
      </c>
      <c r="K94" s="9">
        <f t="shared" si="29"/>
        <v>4.650986322976966</v>
      </c>
      <c r="L94" s="9">
        <f t="shared" si="30"/>
        <v>11.627465807442414</v>
      </c>
      <c r="M94" s="9">
        <f t="shared" si="31"/>
        <v>0</v>
      </c>
      <c r="N94" s="9">
        <f t="shared" si="32"/>
        <v>0</v>
      </c>
      <c r="O94" s="9">
        <f t="shared" si="33"/>
        <v>11.627465807442414</v>
      </c>
      <c r="P94" s="9">
        <f t="shared" si="34"/>
        <v>14.650986322976966</v>
      </c>
      <c r="Q94" s="8">
        <f t="shared" si="35"/>
        <v>36.62746580744241</v>
      </c>
      <c r="R94" s="8">
        <f t="shared" si="36"/>
        <v>0</v>
      </c>
      <c r="S94" s="8">
        <f t="shared" si="37"/>
        <v>0</v>
      </c>
      <c r="T94" s="8">
        <f t="shared" si="38"/>
        <v>36.62746580744241</v>
      </c>
      <c r="U94" s="9">
        <f t="shared" si="39"/>
        <v>24.650986322976966</v>
      </c>
      <c r="V94" s="8">
        <f t="shared" si="40"/>
        <v>61.62746580744241</v>
      </c>
      <c r="W94" s="8">
        <f t="shared" si="41"/>
        <v>0</v>
      </c>
      <c r="X94" s="8">
        <f t="shared" si="42"/>
        <v>0</v>
      </c>
      <c r="Y94" s="8">
        <f t="shared" si="43"/>
        <v>61.62746580744241</v>
      </c>
    </row>
    <row r="95" spans="1:25" ht="12.75">
      <c r="A95" s="4">
        <v>85</v>
      </c>
      <c r="B95" s="4">
        <v>0.6672913180637536</v>
      </c>
      <c r="C95" s="4">
        <v>16</v>
      </c>
      <c r="D95" s="4">
        <v>35</v>
      </c>
      <c r="E95" s="8">
        <f t="shared" si="44"/>
        <v>28.67853504321132</v>
      </c>
      <c r="F95" s="9">
        <f t="shared" si="24"/>
        <v>0</v>
      </c>
      <c r="G95" s="8">
        <f t="shared" si="25"/>
        <v>0</v>
      </c>
      <c r="H95" s="8">
        <f t="shared" si="26"/>
        <v>8.678535043211319</v>
      </c>
      <c r="I95" s="8">
        <f t="shared" si="27"/>
        <v>433.92675216056597</v>
      </c>
      <c r="J95" s="8">
        <f t="shared" si="28"/>
        <v>433.92675216056597</v>
      </c>
      <c r="K95" s="9">
        <f t="shared" si="29"/>
        <v>1.321464956788681</v>
      </c>
      <c r="L95" s="9">
        <f t="shared" si="30"/>
        <v>3.3036623919717023</v>
      </c>
      <c r="M95" s="9">
        <f t="shared" si="31"/>
        <v>0</v>
      </c>
      <c r="N95" s="9">
        <f t="shared" si="32"/>
        <v>0</v>
      </c>
      <c r="O95" s="9">
        <f t="shared" si="33"/>
        <v>3.3036623919717023</v>
      </c>
      <c r="P95" s="9">
        <f t="shared" si="34"/>
        <v>11.321464956788681</v>
      </c>
      <c r="Q95" s="8">
        <f t="shared" si="35"/>
        <v>28.303662391971702</v>
      </c>
      <c r="R95" s="8">
        <f t="shared" si="36"/>
        <v>0</v>
      </c>
      <c r="S95" s="8">
        <f t="shared" si="37"/>
        <v>0</v>
      </c>
      <c r="T95" s="8">
        <f t="shared" si="38"/>
        <v>28.303662391971702</v>
      </c>
      <c r="U95" s="9">
        <f t="shared" si="39"/>
        <v>21.32146495678868</v>
      </c>
      <c r="V95" s="8">
        <f t="shared" si="40"/>
        <v>53.3036623919717</v>
      </c>
      <c r="W95" s="8">
        <f t="shared" si="41"/>
        <v>0</v>
      </c>
      <c r="X95" s="8">
        <f t="shared" si="42"/>
        <v>0</v>
      </c>
      <c r="Y95" s="8">
        <f t="shared" si="43"/>
        <v>53.3036623919717</v>
      </c>
    </row>
    <row r="96" spans="1:25" ht="12.75">
      <c r="A96" s="4">
        <v>86</v>
      </c>
      <c r="B96" s="4">
        <v>0.6793617041244557</v>
      </c>
      <c r="C96" s="4">
        <v>16</v>
      </c>
      <c r="D96" s="4">
        <v>35</v>
      </c>
      <c r="E96" s="8">
        <f t="shared" si="44"/>
        <v>28.907872378364658</v>
      </c>
      <c r="F96" s="9">
        <f t="shared" si="24"/>
        <v>0</v>
      </c>
      <c r="G96" s="8">
        <f t="shared" si="25"/>
        <v>0</v>
      </c>
      <c r="H96" s="8">
        <f t="shared" si="26"/>
        <v>8.907872378364658</v>
      </c>
      <c r="I96" s="8">
        <f t="shared" si="27"/>
        <v>445.3936189182329</v>
      </c>
      <c r="J96" s="8">
        <f t="shared" si="28"/>
        <v>445.3936189182329</v>
      </c>
      <c r="K96" s="9">
        <f t="shared" si="29"/>
        <v>1.092127621635342</v>
      </c>
      <c r="L96" s="9">
        <f t="shared" si="30"/>
        <v>2.730319054088355</v>
      </c>
      <c r="M96" s="9">
        <f t="shared" si="31"/>
        <v>0</v>
      </c>
      <c r="N96" s="9">
        <f t="shared" si="32"/>
        <v>0</v>
      </c>
      <c r="O96" s="9">
        <f t="shared" si="33"/>
        <v>2.730319054088355</v>
      </c>
      <c r="P96" s="9">
        <f t="shared" si="34"/>
        <v>11.092127621635342</v>
      </c>
      <c r="Q96" s="8">
        <f t="shared" si="35"/>
        <v>27.730319054088355</v>
      </c>
      <c r="R96" s="8">
        <f t="shared" si="36"/>
        <v>0</v>
      </c>
      <c r="S96" s="8">
        <f t="shared" si="37"/>
        <v>0</v>
      </c>
      <c r="T96" s="8">
        <f t="shared" si="38"/>
        <v>27.730319054088355</v>
      </c>
      <c r="U96" s="9">
        <f t="shared" si="39"/>
        <v>21.092127621635342</v>
      </c>
      <c r="V96" s="8">
        <f t="shared" si="40"/>
        <v>52.730319054088355</v>
      </c>
      <c r="W96" s="8">
        <f t="shared" si="41"/>
        <v>0</v>
      </c>
      <c r="X96" s="8">
        <f t="shared" si="42"/>
        <v>0</v>
      </c>
      <c r="Y96" s="8">
        <f t="shared" si="43"/>
        <v>52.730319054088355</v>
      </c>
    </row>
    <row r="97" spans="1:25" ht="12.75">
      <c r="A97" s="4">
        <v>87</v>
      </c>
      <c r="B97" s="4">
        <v>0.22262320627976528</v>
      </c>
      <c r="C97" s="4">
        <v>16</v>
      </c>
      <c r="D97" s="4">
        <v>35</v>
      </c>
      <c r="E97" s="8">
        <f t="shared" si="44"/>
        <v>20.229840919315542</v>
      </c>
      <c r="F97" s="9">
        <f t="shared" si="24"/>
        <v>0</v>
      </c>
      <c r="G97" s="8">
        <f t="shared" si="25"/>
        <v>0</v>
      </c>
      <c r="H97" s="8">
        <f t="shared" si="26"/>
        <v>0.22984091931554218</v>
      </c>
      <c r="I97" s="8">
        <f t="shared" si="27"/>
        <v>11.492045965777109</v>
      </c>
      <c r="J97" s="8">
        <f t="shared" si="28"/>
        <v>11.492045965777109</v>
      </c>
      <c r="K97" s="9">
        <f t="shared" si="29"/>
        <v>9.770159080684458</v>
      </c>
      <c r="L97" s="9">
        <f t="shared" si="30"/>
        <v>24.425397701711145</v>
      </c>
      <c r="M97" s="9">
        <f t="shared" si="31"/>
        <v>0</v>
      </c>
      <c r="N97" s="9">
        <f t="shared" si="32"/>
        <v>0</v>
      </c>
      <c r="O97" s="9">
        <f t="shared" si="33"/>
        <v>24.425397701711145</v>
      </c>
      <c r="P97" s="9">
        <f t="shared" si="34"/>
        <v>19.770159080684458</v>
      </c>
      <c r="Q97" s="8">
        <f t="shared" si="35"/>
        <v>49.42539770171115</v>
      </c>
      <c r="R97" s="8">
        <f t="shared" si="36"/>
        <v>0</v>
      </c>
      <c r="S97" s="8">
        <f t="shared" si="37"/>
        <v>0</v>
      </c>
      <c r="T97" s="8">
        <f t="shared" si="38"/>
        <v>49.42539770171115</v>
      </c>
      <c r="U97" s="9">
        <f t="shared" si="39"/>
        <v>29.770159080684458</v>
      </c>
      <c r="V97" s="8">
        <f t="shared" si="40"/>
        <v>74.42539770171115</v>
      </c>
      <c r="W97" s="8">
        <f t="shared" si="41"/>
        <v>0</v>
      </c>
      <c r="X97" s="8">
        <f t="shared" si="42"/>
        <v>0</v>
      </c>
      <c r="Y97" s="8">
        <f t="shared" si="43"/>
        <v>74.42539770171115</v>
      </c>
    </row>
    <row r="98" spans="1:25" ht="12.75">
      <c r="A98" s="4">
        <v>88</v>
      </c>
      <c r="B98" s="4">
        <v>0.5938358735748583</v>
      </c>
      <c r="C98" s="4">
        <v>16</v>
      </c>
      <c r="D98" s="4">
        <v>35</v>
      </c>
      <c r="E98" s="8">
        <f t="shared" si="44"/>
        <v>27.28288159792231</v>
      </c>
      <c r="F98" s="9">
        <f t="shared" si="24"/>
        <v>0</v>
      </c>
      <c r="G98" s="8">
        <f t="shared" si="25"/>
        <v>0</v>
      </c>
      <c r="H98" s="8">
        <f t="shared" si="26"/>
        <v>7.282881597922309</v>
      </c>
      <c r="I98" s="8">
        <f t="shared" si="27"/>
        <v>364.14407989611544</v>
      </c>
      <c r="J98" s="8">
        <f t="shared" si="28"/>
        <v>364.14407989611544</v>
      </c>
      <c r="K98" s="9">
        <f t="shared" si="29"/>
        <v>2.7171184020776913</v>
      </c>
      <c r="L98" s="9">
        <f t="shared" si="30"/>
        <v>6.792796005194228</v>
      </c>
      <c r="M98" s="9">
        <f t="shared" si="31"/>
        <v>0</v>
      </c>
      <c r="N98" s="9">
        <f t="shared" si="32"/>
        <v>0</v>
      </c>
      <c r="O98" s="9">
        <f t="shared" si="33"/>
        <v>6.792796005194228</v>
      </c>
      <c r="P98" s="9">
        <f t="shared" si="34"/>
        <v>12.717118402077691</v>
      </c>
      <c r="Q98" s="8">
        <f t="shared" si="35"/>
        <v>31.792796005194226</v>
      </c>
      <c r="R98" s="8">
        <f t="shared" si="36"/>
        <v>0</v>
      </c>
      <c r="S98" s="8">
        <f t="shared" si="37"/>
        <v>0</v>
      </c>
      <c r="T98" s="8">
        <f t="shared" si="38"/>
        <v>31.792796005194226</v>
      </c>
      <c r="U98" s="9">
        <f t="shared" si="39"/>
        <v>22.71711840207769</v>
      </c>
      <c r="V98" s="8">
        <f t="shared" si="40"/>
        <v>56.792796005194226</v>
      </c>
      <c r="W98" s="8">
        <f t="shared" si="41"/>
        <v>0</v>
      </c>
      <c r="X98" s="8">
        <f t="shared" si="42"/>
        <v>0</v>
      </c>
      <c r="Y98" s="8">
        <f t="shared" si="43"/>
        <v>56.792796005194226</v>
      </c>
    </row>
    <row r="99" spans="1:25" ht="12.75">
      <c r="A99" s="4">
        <v>89</v>
      </c>
      <c r="B99" s="4">
        <v>0.2734413786837733</v>
      </c>
      <c r="C99" s="4">
        <v>16</v>
      </c>
      <c r="D99" s="4">
        <v>35</v>
      </c>
      <c r="E99" s="8">
        <f t="shared" si="44"/>
        <v>21.19538619499169</v>
      </c>
      <c r="F99" s="9">
        <f t="shared" si="24"/>
        <v>0</v>
      </c>
      <c r="G99" s="8">
        <f t="shared" si="25"/>
        <v>0</v>
      </c>
      <c r="H99" s="8">
        <f t="shared" si="26"/>
        <v>1.1953861949916913</v>
      </c>
      <c r="I99" s="8">
        <f t="shared" si="27"/>
        <v>59.769309749584565</v>
      </c>
      <c r="J99" s="8">
        <f t="shared" si="28"/>
        <v>59.769309749584565</v>
      </c>
      <c r="K99" s="9">
        <f t="shared" si="29"/>
        <v>8.804613805008309</v>
      </c>
      <c r="L99" s="9">
        <f t="shared" si="30"/>
        <v>22.01153451252077</v>
      </c>
      <c r="M99" s="9">
        <f t="shared" si="31"/>
        <v>0</v>
      </c>
      <c r="N99" s="9">
        <f t="shared" si="32"/>
        <v>0</v>
      </c>
      <c r="O99" s="9">
        <f t="shared" si="33"/>
        <v>22.01153451252077</v>
      </c>
      <c r="P99" s="9">
        <f t="shared" si="34"/>
        <v>18.80461380500831</v>
      </c>
      <c r="Q99" s="8">
        <f t="shared" si="35"/>
        <v>47.01153451252077</v>
      </c>
      <c r="R99" s="8">
        <f t="shared" si="36"/>
        <v>0</v>
      </c>
      <c r="S99" s="8">
        <f t="shared" si="37"/>
        <v>0</v>
      </c>
      <c r="T99" s="8">
        <f t="shared" si="38"/>
        <v>47.01153451252077</v>
      </c>
      <c r="U99" s="9">
        <f t="shared" si="39"/>
        <v>28.80461380500831</v>
      </c>
      <c r="V99" s="8">
        <f t="shared" si="40"/>
        <v>72.01153451252077</v>
      </c>
      <c r="W99" s="8">
        <f t="shared" si="41"/>
        <v>0</v>
      </c>
      <c r="X99" s="8">
        <f t="shared" si="42"/>
        <v>0</v>
      </c>
      <c r="Y99" s="8">
        <f t="shared" si="43"/>
        <v>72.01153451252077</v>
      </c>
    </row>
    <row r="100" spans="1:25" ht="12.75">
      <c r="A100" s="4">
        <v>90</v>
      </c>
      <c r="B100" s="4">
        <v>0.6791070533373136</v>
      </c>
      <c r="C100" s="4">
        <v>16</v>
      </c>
      <c r="D100" s="4">
        <v>35</v>
      </c>
      <c r="E100" s="8">
        <f t="shared" si="44"/>
        <v>28.903034013408956</v>
      </c>
      <c r="F100" s="9">
        <f t="shared" si="24"/>
        <v>0</v>
      </c>
      <c r="G100" s="8">
        <f t="shared" si="25"/>
        <v>0</v>
      </c>
      <c r="H100" s="8">
        <f t="shared" si="26"/>
        <v>8.903034013408956</v>
      </c>
      <c r="I100" s="8">
        <f t="shared" si="27"/>
        <v>445.1517006704478</v>
      </c>
      <c r="J100" s="8">
        <f t="shared" si="28"/>
        <v>445.1517006704478</v>
      </c>
      <c r="K100" s="9">
        <f t="shared" si="29"/>
        <v>1.0969659865910444</v>
      </c>
      <c r="L100" s="9">
        <f t="shared" si="30"/>
        <v>2.742414966477611</v>
      </c>
      <c r="M100" s="9">
        <f t="shared" si="31"/>
        <v>0</v>
      </c>
      <c r="N100" s="9">
        <f t="shared" si="32"/>
        <v>0</v>
      </c>
      <c r="O100" s="9">
        <f t="shared" si="33"/>
        <v>2.742414966477611</v>
      </c>
      <c r="P100" s="9">
        <f t="shared" si="34"/>
        <v>11.096965986591044</v>
      </c>
      <c r="Q100" s="8">
        <f t="shared" si="35"/>
        <v>27.74241496647761</v>
      </c>
      <c r="R100" s="8">
        <f t="shared" si="36"/>
        <v>0</v>
      </c>
      <c r="S100" s="8">
        <f t="shared" si="37"/>
        <v>0</v>
      </c>
      <c r="T100" s="8">
        <f t="shared" si="38"/>
        <v>27.74241496647761</v>
      </c>
      <c r="U100" s="9">
        <f t="shared" si="39"/>
        <v>21.096965986591044</v>
      </c>
      <c r="V100" s="8">
        <f t="shared" si="40"/>
        <v>52.74241496647761</v>
      </c>
      <c r="W100" s="8">
        <f t="shared" si="41"/>
        <v>0</v>
      </c>
      <c r="X100" s="8">
        <f t="shared" si="42"/>
        <v>0</v>
      </c>
      <c r="Y100" s="8">
        <f t="shared" si="43"/>
        <v>52.74241496647761</v>
      </c>
    </row>
    <row r="101" spans="1:25" ht="12.75">
      <c r="A101" s="4">
        <v>91</v>
      </c>
      <c r="B101" s="4">
        <v>0.7216978257566886</v>
      </c>
      <c r="C101" s="4">
        <v>16</v>
      </c>
      <c r="D101" s="4">
        <v>35</v>
      </c>
      <c r="E101" s="8">
        <f t="shared" si="44"/>
        <v>29.712258689377084</v>
      </c>
      <c r="F101" s="9">
        <f t="shared" si="24"/>
        <v>0</v>
      </c>
      <c r="G101" s="8">
        <f t="shared" si="25"/>
        <v>0</v>
      </c>
      <c r="H101" s="8">
        <f t="shared" si="26"/>
        <v>9.712258689377084</v>
      </c>
      <c r="I101" s="8">
        <f t="shared" si="27"/>
        <v>485.6129344688542</v>
      </c>
      <c r="J101" s="8">
        <f t="shared" si="28"/>
        <v>485.6129344688542</v>
      </c>
      <c r="K101" s="9">
        <f t="shared" si="29"/>
        <v>0.2877413106229163</v>
      </c>
      <c r="L101" s="9">
        <f t="shared" si="30"/>
        <v>0.7193532765572908</v>
      </c>
      <c r="M101" s="9">
        <f t="shared" si="31"/>
        <v>0</v>
      </c>
      <c r="N101" s="9">
        <f t="shared" si="32"/>
        <v>0</v>
      </c>
      <c r="O101" s="9">
        <f t="shared" si="33"/>
        <v>0.7193532765572908</v>
      </c>
      <c r="P101" s="9">
        <f t="shared" si="34"/>
        <v>10.287741310622916</v>
      </c>
      <c r="Q101" s="8">
        <f t="shared" si="35"/>
        <v>25.719353276557293</v>
      </c>
      <c r="R101" s="8">
        <f t="shared" si="36"/>
        <v>0</v>
      </c>
      <c r="S101" s="8">
        <f t="shared" si="37"/>
        <v>0</v>
      </c>
      <c r="T101" s="8">
        <f t="shared" si="38"/>
        <v>25.719353276557293</v>
      </c>
      <c r="U101" s="9">
        <f t="shared" si="39"/>
        <v>20.287741310622916</v>
      </c>
      <c r="V101" s="8">
        <f t="shared" si="40"/>
        <v>50.71935327655729</v>
      </c>
      <c r="W101" s="8">
        <f t="shared" si="41"/>
        <v>0</v>
      </c>
      <c r="X101" s="8">
        <f t="shared" si="42"/>
        <v>0</v>
      </c>
      <c r="Y101" s="8">
        <f t="shared" si="43"/>
        <v>50.71935327655729</v>
      </c>
    </row>
    <row r="102" spans="1:25" ht="12.75">
      <c r="A102" s="4">
        <v>92</v>
      </c>
      <c r="B102" s="4">
        <v>0.005673756438894451</v>
      </c>
      <c r="C102" s="4">
        <v>16</v>
      </c>
      <c r="D102" s="4">
        <v>35</v>
      </c>
      <c r="E102" s="8">
        <f t="shared" si="44"/>
        <v>16.107801372338994</v>
      </c>
      <c r="F102" s="9">
        <f t="shared" si="24"/>
        <v>3.8921986276610063</v>
      </c>
      <c r="G102" s="8">
        <f t="shared" si="25"/>
        <v>9.730496569152516</v>
      </c>
      <c r="H102" s="8">
        <f t="shared" si="26"/>
        <v>0</v>
      </c>
      <c r="I102" s="8">
        <f t="shared" si="27"/>
        <v>0</v>
      </c>
      <c r="J102" s="8">
        <f t="shared" si="28"/>
        <v>9.730496569152516</v>
      </c>
      <c r="K102" s="9">
        <f t="shared" si="29"/>
        <v>13.892198627661006</v>
      </c>
      <c r="L102" s="9">
        <f t="shared" si="30"/>
        <v>34.730496569152514</v>
      </c>
      <c r="M102" s="9">
        <f t="shared" si="31"/>
        <v>0</v>
      </c>
      <c r="N102" s="9">
        <f t="shared" si="32"/>
        <v>0</v>
      </c>
      <c r="O102" s="9">
        <f t="shared" si="33"/>
        <v>34.730496569152514</v>
      </c>
      <c r="P102" s="9">
        <f t="shared" si="34"/>
        <v>23.892198627661006</v>
      </c>
      <c r="Q102" s="8">
        <f t="shared" si="35"/>
        <v>59.730496569152514</v>
      </c>
      <c r="R102" s="8">
        <f t="shared" si="36"/>
        <v>0</v>
      </c>
      <c r="S102" s="8">
        <f t="shared" si="37"/>
        <v>0</v>
      </c>
      <c r="T102" s="8">
        <f t="shared" si="38"/>
        <v>59.730496569152514</v>
      </c>
      <c r="U102" s="9">
        <f t="shared" si="39"/>
        <v>33.892198627661</v>
      </c>
      <c r="V102" s="8">
        <f t="shared" si="40"/>
        <v>84.7304965691525</v>
      </c>
      <c r="W102" s="8">
        <f t="shared" si="41"/>
        <v>0</v>
      </c>
      <c r="X102" s="8">
        <f t="shared" si="42"/>
        <v>0</v>
      </c>
      <c r="Y102" s="8">
        <f t="shared" si="43"/>
        <v>84.7304965691525</v>
      </c>
    </row>
    <row r="103" spans="1:25" ht="12.75">
      <c r="A103" s="4">
        <v>93</v>
      </c>
      <c r="B103" s="4">
        <v>0.9332889863823992</v>
      </c>
      <c r="C103" s="4">
        <v>16</v>
      </c>
      <c r="D103" s="4">
        <v>35</v>
      </c>
      <c r="E103" s="8">
        <f t="shared" si="44"/>
        <v>33.732490741265586</v>
      </c>
      <c r="F103" s="9">
        <f t="shared" si="24"/>
        <v>0</v>
      </c>
      <c r="G103" s="8">
        <f t="shared" si="25"/>
        <v>0</v>
      </c>
      <c r="H103" s="8">
        <f t="shared" si="26"/>
        <v>13.732490741265586</v>
      </c>
      <c r="I103" s="8">
        <f t="shared" si="27"/>
        <v>686.6245370632793</v>
      </c>
      <c r="J103" s="8">
        <f t="shared" si="28"/>
        <v>686.6245370632793</v>
      </c>
      <c r="K103" s="9">
        <f t="shared" si="29"/>
        <v>0</v>
      </c>
      <c r="L103" s="9">
        <f t="shared" si="30"/>
        <v>0</v>
      </c>
      <c r="M103" s="9">
        <f t="shared" si="31"/>
        <v>3.732490741265586</v>
      </c>
      <c r="N103" s="9">
        <f t="shared" si="32"/>
        <v>186.62453706327932</v>
      </c>
      <c r="O103" s="9">
        <f t="shared" si="33"/>
        <v>186.62453706327932</v>
      </c>
      <c r="P103" s="9">
        <f t="shared" si="34"/>
        <v>6.267509258734414</v>
      </c>
      <c r="Q103" s="8">
        <f t="shared" si="35"/>
        <v>15.668773146836035</v>
      </c>
      <c r="R103" s="8">
        <f t="shared" si="36"/>
        <v>0</v>
      </c>
      <c r="S103" s="8">
        <f t="shared" si="37"/>
        <v>0</v>
      </c>
      <c r="T103" s="8">
        <f t="shared" si="38"/>
        <v>15.668773146836035</v>
      </c>
      <c r="U103" s="9">
        <f t="shared" si="39"/>
        <v>16.267509258734414</v>
      </c>
      <c r="V103" s="8">
        <f t="shared" si="40"/>
        <v>40.66877314683603</v>
      </c>
      <c r="W103" s="8">
        <f t="shared" si="41"/>
        <v>0</v>
      </c>
      <c r="X103" s="8">
        <f t="shared" si="42"/>
        <v>0</v>
      </c>
      <c r="Y103" s="8">
        <f t="shared" si="43"/>
        <v>40.66877314683603</v>
      </c>
    </row>
    <row r="104" spans="1:25" ht="12.75">
      <c r="A104" s="4">
        <v>94</v>
      </c>
      <c r="B104" s="4">
        <v>0.04246226154264576</v>
      </c>
      <c r="C104" s="4">
        <v>16</v>
      </c>
      <c r="D104" s="4">
        <v>35</v>
      </c>
      <c r="E104" s="8">
        <f t="shared" si="44"/>
        <v>16.80678296931027</v>
      </c>
      <c r="F104" s="9">
        <f t="shared" si="24"/>
        <v>3.1932170306897305</v>
      </c>
      <c r="G104" s="8">
        <f t="shared" si="25"/>
        <v>7.983042576724326</v>
      </c>
      <c r="H104" s="8">
        <f t="shared" si="26"/>
        <v>0</v>
      </c>
      <c r="I104" s="8">
        <f t="shared" si="27"/>
        <v>0</v>
      </c>
      <c r="J104" s="8">
        <f t="shared" si="28"/>
        <v>7.983042576724326</v>
      </c>
      <c r="K104" s="9">
        <f t="shared" si="29"/>
        <v>13.19321703068973</v>
      </c>
      <c r="L104" s="9">
        <f t="shared" si="30"/>
        <v>32.98304257672433</v>
      </c>
      <c r="M104" s="9">
        <f t="shared" si="31"/>
        <v>0</v>
      </c>
      <c r="N104" s="9">
        <f t="shared" si="32"/>
        <v>0</v>
      </c>
      <c r="O104" s="9">
        <f t="shared" si="33"/>
        <v>32.98304257672433</v>
      </c>
      <c r="P104" s="9">
        <f t="shared" si="34"/>
        <v>23.19321703068973</v>
      </c>
      <c r="Q104" s="8">
        <f t="shared" si="35"/>
        <v>57.98304257672433</v>
      </c>
      <c r="R104" s="8">
        <f t="shared" si="36"/>
        <v>0</v>
      </c>
      <c r="S104" s="8">
        <f t="shared" si="37"/>
        <v>0</v>
      </c>
      <c r="T104" s="8">
        <f t="shared" si="38"/>
        <v>57.98304257672433</v>
      </c>
      <c r="U104" s="9">
        <f t="shared" si="39"/>
        <v>33.19321703068973</v>
      </c>
      <c r="V104" s="8">
        <f t="shared" si="40"/>
        <v>82.98304257672433</v>
      </c>
      <c r="W104" s="8">
        <f t="shared" si="41"/>
        <v>0</v>
      </c>
      <c r="X104" s="8">
        <f t="shared" si="42"/>
        <v>0</v>
      </c>
      <c r="Y104" s="8">
        <f t="shared" si="43"/>
        <v>82.98304257672433</v>
      </c>
    </row>
    <row r="105" spans="1:25" ht="12.75">
      <c r="A105" s="4">
        <v>95</v>
      </c>
      <c r="B105" s="4">
        <v>0.23319761032403646</v>
      </c>
      <c r="C105" s="4">
        <v>16</v>
      </c>
      <c r="D105" s="4">
        <v>35</v>
      </c>
      <c r="E105" s="8">
        <f>D105-B105</f>
        <v>34.766802389675966</v>
      </c>
      <c r="F105" s="9">
        <f t="shared" si="24"/>
        <v>0</v>
      </c>
      <c r="G105" s="8">
        <f t="shared" si="25"/>
        <v>0</v>
      </c>
      <c r="H105" s="8">
        <f t="shared" si="26"/>
        <v>14.766802389675966</v>
      </c>
      <c r="I105" s="8">
        <f t="shared" si="27"/>
        <v>738.3401194837983</v>
      </c>
      <c r="J105" s="8">
        <f t="shared" si="28"/>
        <v>738.3401194837983</v>
      </c>
      <c r="K105" s="9">
        <f t="shared" si="29"/>
        <v>0</v>
      </c>
      <c r="L105" s="9">
        <f t="shared" si="30"/>
        <v>0</v>
      </c>
      <c r="M105" s="9">
        <f t="shared" si="31"/>
        <v>4.766802389675966</v>
      </c>
      <c r="N105" s="9">
        <f t="shared" si="32"/>
        <v>238.34011948379833</v>
      </c>
      <c r="O105" s="9">
        <f t="shared" si="33"/>
        <v>238.34011948379833</v>
      </c>
      <c r="P105" s="9">
        <f t="shared" si="34"/>
        <v>5.233197610324034</v>
      </c>
      <c r="Q105" s="8">
        <f t="shared" si="35"/>
        <v>13.082994025810084</v>
      </c>
      <c r="R105" s="8">
        <f t="shared" si="36"/>
        <v>0</v>
      </c>
      <c r="S105" s="8">
        <f t="shared" si="37"/>
        <v>0</v>
      </c>
      <c r="T105" s="8">
        <f t="shared" si="38"/>
        <v>13.082994025810084</v>
      </c>
      <c r="U105" s="9">
        <f t="shared" si="39"/>
        <v>15.233197610324034</v>
      </c>
      <c r="V105" s="8">
        <f t="shared" si="40"/>
        <v>38.08299402581008</v>
      </c>
      <c r="W105" s="8">
        <f t="shared" si="41"/>
        <v>0</v>
      </c>
      <c r="X105" s="8">
        <f t="shared" si="42"/>
        <v>0</v>
      </c>
      <c r="Y105" s="8">
        <f t="shared" si="43"/>
        <v>38.08299402581008</v>
      </c>
    </row>
    <row r="106" spans="1:25" ht="12.75">
      <c r="A106" s="4">
        <v>96</v>
      </c>
      <c r="B106" s="4">
        <v>0.4450579923621125</v>
      </c>
      <c r="C106" s="4">
        <v>16</v>
      </c>
      <c r="D106" s="4">
        <v>35</v>
      </c>
      <c r="E106" s="8">
        <f>C106+(D106-C106)*B106</f>
        <v>24.45610185488014</v>
      </c>
      <c r="F106" s="9">
        <f t="shared" si="24"/>
        <v>0</v>
      </c>
      <c r="G106" s="8">
        <f t="shared" si="25"/>
        <v>0</v>
      </c>
      <c r="H106" s="8">
        <f t="shared" si="26"/>
        <v>4.4561018548801385</v>
      </c>
      <c r="I106" s="8">
        <f t="shared" si="27"/>
        <v>222.8050927440069</v>
      </c>
      <c r="J106" s="8">
        <f t="shared" si="28"/>
        <v>222.8050927440069</v>
      </c>
      <c r="K106" s="9">
        <f t="shared" si="29"/>
        <v>5.5438981451198615</v>
      </c>
      <c r="L106" s="9">
        <f t="shared" si="30"/>
        <v>13.859745362799654</v>
      </c>
      <c r="M106" s="9">
        <f t="shared" si="31"/>
        <v>0</v>
      </c>
      <c r="N106" s="9">
        <f t="shared" si="32"/>
        <v>0</v>
      </c>
      <c r="O106" s="9">
        <f t="shared" si="33"/>
        <v>13.859745362799654</v>
      </c>
      <c r="P106" s="9">
        <f t="shared" si="34"/>
        <v>15.543898145119861</v>
      </c>
      <c r="Q106" s="8">
        <f t="shared" si="35"/>
        <v>38.85974536279966</v>
      </c>
      <c r="R106" s="8">
        <f t="shared" si="36"/>
        <v>0</v>
      </c>
      <c r="S106" s="8">
        <f t="shared" si="37"/>
        <v>0</v>
      </c>
      <c r="T106" s="8">
        <f t="shared" si="38"/>
        <v>38.85974536279966</v>
      </c>
      <c r="U106" s="9">
        <f t="shared" si="39"/>
        <v>25.54389814511986</v>
      </c>
      <c r="V106" s="8">
        <f t="shared" si="40"/>
        <v>63.85974536279966</v>
      </c>
      <c r="W106" s="8">
        <f t="shared" si="41"/>
        <v>0</v>
      </c>
      <c r="X106" s="8">
        <f t="shared" si="42"/>
        <v>0</v>
      </c>
      <c r="Y106" s="8">
        <f t="shared" si="43"/>
        <v>63.85974536279966</v>
      </c>
    </row>
    <row r="107" spans="1:25" ht="12.75">
      <c r="A107" s="4">
        <v>97</v>
      </c>
      <c r="B107" s="4">
        <v>0.1258699883070591</v>
      </c>
      <c r="C107" s="4">
        <v>16</v>
      </c>
      <c r="D107" s="4">
        <v>35</v>
      </c>
      <c r="E107" s="8">
        <f>C107+(D107-C107)*B107</f>
        <v>18.391529777834123</v>
      </c>
      <c r="F107" s="9">
        <f t="shared" si="24"/>
        <v>1.6084702221658773</v>
      </c>
      <c r="G107" s="8">
        <f t="shared" si="25"/>
        <v>4.021175555414693</v>
      </c>
      <c r="H107" s="8">
        <f t="shared" si="26"/>
        <v>0</v>
      </c>
      <c r="I107" s="8">
        <f t="shared" si="27"/>
        <v>0</v>
      </c>
      <c r="J107" s="8">
        <f t="shared" si="28"/>
        <v>4.021175555414693</v>
      </c>
      <c r="K107" s="9">
        <f t="shared" si="29"/>
        <v>11.608470222165877</v>
      </c>
      <c r="L107" s="9">
        <f t="shared" si="30"/>
        <v>29.021175555414693</v>
      </c>
      <c r="M107" s="9">
        <f t="shared" si="31"/>
        <v>0</v>
      </c>
      <c r="N107" s="9">
        <f t="shared" si="32"/>
        <v>0</v>
      </c>
      <c r="O107" s="9">
        <f t="shared" si="33"/>
        <v>29.021175555414693</v>
      </c>
      <c r="P107" s="9">
        <f t="shared" si="34"/>
        <v>21.608470222165877</v>
      </c>
      <c r="Q107" s="8">
        <f t="shared" si="35"/>
        <v>54.02117555541469</v>
      </c>
      <c r="R107" s="8">
        <f t="shared" si="36"/>
        <v>0</v>
      </c>
      <c r="S107" s="8">
        <f t="shared" si="37"/>
        <v>0</v>
      </c>
      <c r="T107" s="8">
        <f t="shared" si="38"/>
        <v>54.02117555541469</v>
      </c>
      <c r="U107" s="9">
        <f t="shared" si="39"/>
        <v>31.608470222165877</v>
      </c>
      <c r="V107" s="8">
        <f t="shared" si="40"/>
        <v>79.02117555541469</v>
      </c>
      <c r="W107" s="8">
        <f t="shared" si="41"/>
        <v>0</v>
      </c>
      <c r="X107" s="8">
        <f t="shared" si="42"/>
        <v>0</v>
      </c>
      <c r="Y107" s="8">
        <f t="shared" si="43"/>
        <v>79.02117555541469</v>
      </c>
    </row>
    <row r="108" spans="1:25" ht="12.75">
      <c r="A108" s="4">
        <v>98</v>
      </c>
      <c r="B108" s="4">
        <v>0.380482163627309</v>
      </c>
      <c r="C108" s="4">
        <v>16</v>
      </c>
      <c r="D108" s="4">
        <v>35</v>
      </c>
      <c r="E108" s="8">
        <f>C108+(D108-C108)*B108</f>
        <v>23.229161108918873</v>
      </c>
      <c r="F108" s="9">
        <f t="shared" si="24"/>
        <v>0</v>
      </c>
      <c r="G108" s="8">
        <f t="shared" si="25"/>
        <v>0</v>
      </c>
      <c r="H108" s="8">
        <f t="shared" si="26"/>
        <v>3.2291611089188734</v>
      </c>
      <c r="I108" s="8">
        <f t="shared" si="27"/>
        <v>161.45805544594367</v>
      </c>
      <c r="J108" s="8">
        <f t="shared" si="28"/>
        <v>161.45805544594367</v>
      </c>
      <c r="K108" s="9">
        <f t="shared" si="29"/>
        <v>6.770838891081127</v>
      </c>
      <c r="L108" s="9">
        <f t="shared" si="30"/>
        <v>16.927097227702816</v>
      </c>
      <c r="M108" s="9">
        <f t="shared" si="31"/>
        <v>0</v>
      </c>
      <c r="N108" s="9">
        <f t="shared" si="32"/>
        <v>0</v>
      </c>
      <c r="O108" s="9">
        <f t="shared" si="33"/>
        <v>16.927097227702816</v>
      </c>
      <c r="P108" s="9">
        <f t="shared" si="34"/>
        <v>16.770838891081127</v>
      </c>
      <c r="Q108" s="8">
        <f t="shared" si="35"/>
        <v>41.927097227702816</v>
      </c>
      <c r="R108" s="8">
        <f t="shared" si="36"/>
        <v>0</v>
      </c>
      <c r="S108" s="8">
        <f t="shared" si="37"/>
        <v>0</v>
      </c>
      <c r="T108" s="8">
        <f t="shared" si="38"/>
        <v>41.927097227702816</v>
      </c>
      <c r="U108" s="9">
        <f t="shared" si="39"/>
        <v>26.770838891081127</v>
      </c>
      <c r="V108" s="8">
        <f t="shared" si="40"/>
        <v>66.92709722770282</v>
      </c>
      <c r="W108" s="8">
        <f t="shared" si="41"/>
        <v>0</v>
      </c>
      <c r="X108" s="8">
        <f t="shared" si="42"/>
        <v>0</v>
      </c>
      <c r="Y108" s="8">
        <f t="shared" si="43"/>
        <v>66.92709722770282</v>
      </c>
    </row>
    <row r="109" spans="1:25" ht="12.75">
      <c r="A109" s="4">
        <v>99</v>
      </c>
      <c r="B109" s="4">
        <v>0.9266559838019091</v>
      </c>
      <c r="C109" s="4">
        <v>16</v>
      </c>
      <c r="D109" s="4">
        <v>35</v>
      </c>
      <c r="E109" s="8">
        <f>C109+(D109-C109)*B109</f>
        <v>33.606463692236275</v>
      </c>
      <c r="F109" s="9">
        <f t="shared" si="24"/>
        <v>0</v>
      </c>
      <c r="G109" s="8">
        <f t="shared" si="25"/>
        <v>0</v>
      </c>
      <c r="H109" s="8">
        <f t="shared" si="26"/>
        <v>13.606463692236275</v>
      </c>
      <c r="I109" s="8">
        <f t="shared" si="27"/>
        <v>680.3231846118138</v>
      </c>
      <c r="J109" s="8">
        <f t="shared" si="28"/>
        <v>680.3231846118138</v>
      </c>
      <c r="K109" s="9">
        <f t="shared" si="29"/>
        <v>0</v>
      </c>
      <c r="L109" s="9">
        <f t="shared" si="30"/>
        <v>0</v>
      </c>
      <c r="M109" s="9">
        <f t="shared" si="31"/>
        <v>3.606463692236275</v>
      </c>
      <c r="N109" s="9">
        <f t="shared" si="32"/>
        <v>180.32318461181376</v>
      </c>
      <c r="O109" s="9">
        <f t="shared" si="33"/>
        <v>180.32318461181376</v>
      </c>
      <c r="P109" s="9">
        <f t="shared" si="34"/>
        <v>6.393536307763725</v>
      </c>
      <c r="Q109" s="8">
        <f t="shared" si="35"/>
        <v>15.983840769409312</v>
      </c>
      <c r="R109" s="8">
        <f t="shared" si="36"/>
        <v>0</v>
      </c>
      <c r="S109" s="8">
        <f t="shared" si="37"/>
        <v>0</v>
      </c>
      <c r="T109" s="8">
        <f t="shared" si="38"/>
        <v>15.983840769409312</v>
      </c>
      <c r="U109" s="9">
        <f t="shared" si="39"/>
        <v>16.393536307763725</v>
      </c>
      <c r="V109" s="8">
        <f t="shared" si="40"/>
        <v>40.98384076940931</v>
      </c>
      <c r="W109" s="8">
        <f t="shared" si="41"/>
        <v>0</v>
      </c>
      <c r="X109" s="8">
        <f t="shared" si="42"/>
        <v>0</v>
      </c>
      <c r="Y109" s="8">
        <f t="shared" si="43"/>
        <v>40.98384076940931</v>
      </c>
    </row>
    <row r="110" spans="1:25" ht="12.75">
      <c r="A110" s="4">
        <v>100</v>
      </c>
      <c r="B110" s="4">
        <v>0.8997439185488352</v>
      </c>
      <c r="C110" s="4">
        <v>16</v>
      </c>
      <c r="D110" s="4">
        <v>35</v>
      </c>
      <c r="E110" s="8">
        <f>C110+(D110-C110)*B110</f>
        <v>33.09513445242787</v>
      </c>
      <c r="F110" s="9">
        <f t="shared" si="24"/>
        <v>0</v>
      </c>
      <c r="G110" s="8">
        <f t="shared" si="25"/>
        <v>0</v>
      </c>
      <c r="H110" s="8">
        <f t="shared" si="26"/>
        <v>13.095134452427871</v>
      </c>
      <c r="I110" s="8">
        <f t="shared" si="27"/>
        <v>654.7567226213936</v>
      </c>
      <c r="J110" s="8">
        <f t="shared" si="28"/>
        <v>654.7567226213936</v>
      </c>
      <c r="K110" s="9">
        <f t="shared" si="29"/>
        <v>0</v>
      </c>
      <c r="L110" s="9">
        <f t="shared" si="30"/>
        <v>0</v>
      </c>
      <c r="M110" s="9">
        <f t="shared" si="31"/>
        <v>3.095134452427871</v>
      </c>
      <c r="N110" s="9">
        <f t="shared" si="32"/>
        <v>154.75672262139355</v>
      </c>
      <c r="O110" s="9">
        <f t="shared" si="33"/>
        <v>154.75672262139355</v>
      </c>
      <c r="P110" s="9">
        <f t="shared" si="34"/>
        <v>6.904865547572129</v>
      </c>
      <c r="Q110" s="8">
        <f t="shared" si="35"/>
        <v>17.262163868930323</v>
      </c>
      <c r="R110" s="8">
        <f t="shared" si="36"/>
        <v>0</v>
      </c>
      <c r="S110" s="8">
        <f t="shared" si="37"/>
        <v>0</v>
      </c>
      <c r="T110" s="8">
        <f t="shared" si="38"/>
        <v>17.262163868930323</v>
      </c>
      <c r="U110" s="9">
        <f t="shared" si="39"/>
        <v>16.90486554757213</v>
      </c>
      <c r="V110" s="8">
        <f t="shared" si="40"/>
        <v>42.26216386893032</v>
      </c>
      <c r="W110" s="8">
        <f t="shared" si="41"/>
        <v>0</v>
      </c>
      <c r="X110" s="8">
        <f t="shared" si="42"/>
        <v>0</v>
      </c>
      <c r="Y110" s="8">
        <f t="shared" si="43"/>
        <v>42.26216386893032</v>
      </c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10"/>
      <c r="J111" s="10">
        <f>SUM(J11:J110)</f>
        <v>37924.154177968594</v>
      </c>
      <c r="K111" s="4"/>
      <c r="L111" s="4"/>
      <c r="M111" s="4"/>
      <c r="N111" s="10"/>
      <c r="O111" s="11">
        <f>SUM(O11:O110)</f>
        <v>6584.089608462476</v>
      </c>
      <c r="P111" s="4"/>
      <c r="Q111" s="4"/>
      <c r="R111" s="4"/>
      <c r="S111" s="10"/>
      <c r="T111" s="10">
        <f>SUM(T11:T110)</f>
        <v>3171.6353314379357</v>
      </c>
      <c r="U111" s="4"/>
      <c r="V111" s="4"/>
      <c r="W111" s="4"/>
      <c r="X111" s="10"/>
      <c r="Y111" s="10">
        <f>SUM(Y11:Y110)</f>
        <v>5671.635331437941</v>
      </c>
    </row>
  </sheetData>
  <mergeCells count="13">
    <mergeCell ref="A1:H1"/>
    <mergeCell ref="F7:J7"/>
    <mergeCell ref="F8:G8"/>
    <mergeCell ref="P7:T7"/>
    <mergeCell ref="K7:O7"/>
    <mergeCell ref="P8:Q8"/>
    <mergeCell ref="K8:L8"/>
    <mergeCell ref="H8:I8"/>
    <mergeCell ref="M8:N8"/>
    <mergeCell ref="U7:Y7"/>
    <mergeCell ref="U8:V8"/>
    <mergeCell ref="W8:X8"/>
    <mergeCell ref="R8:S8"/>
  </mergeCells>
  <printOptions/>
  <pageMargins left="0.68" right="0.38" top="0.52" bottom="0.55" header="0.21" footer="0.16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150</v>
      </c>
    </row>
    <row r="2" ht="12.75">
      <c r="A2">
        <v>139</v>
      </c>
    </row>
    <row r="3" ht="12.75">
      <c r="A3">
        <v>109</v>
      </c>
    </row>
    <row r="4" ht="12.75">
      <c r="A4">
        <v>136</v>
      </c>
    </row>
    <row r="5" ht="12.75">
      <c r="A5">
        <v>107</v>
      </c>
    </row>
    <row r="6" ht="12.75">
      <c r="A6">
        <v>130</v>
      </c>
    </row>
    <row r="7" ht="12.75">
      <c r="A7">
        <v>157</v>
      </c>
    </row>
    <row r="8" ht="12.75">
      <c r="A8">
        <v>134</v>
      </c>
    </row>
    <row r="9" ht="12.75">
      <c r="A9">
        <v>142</v>
      </c>
    </row>
    <row r="10" ht="12.75">
      <c r="A10">
        <v>127</v>
      </c>
    </row>
    <row r="11" ht="12.75">
      <c r="A11">
        <v>114</v>
      </c>
    </row>
    <row r="12" ht="12.75">
      <c r="A12">
        <v>157</v>
      </c>
    </row>
    <row r="13" ht="12.75">
      <c r="A13">
        <v>131</v>
      </c>
    </row>
    <row r="14" ht="12.75">
      <c r="A14">
        <v>157</v>
      </c>
    </row>
    <row r="15" ht="12.75">
      <c r="A15">
        <v>148</v>
      </c>
    </row>
    <row r="16" ht="12.75">
      <c r="A16">
        <v>137</v>
      </c>
    </row>
    <row r="17" ht="12.75">
      <c r="A17">
        <v>129</v>
      </c>
    </row>
    <row r="18" ht="12.75">
      <c r="A18">
        <v>149</v>
      </c>
    </row>
    <row r="19" ht="12.75">
      <c r="A19">
        <v>145</v>
      </c>
    </row>
    <row r="20" ht="12.75">
      <c r="A20">
        <v>120</v>
      </c>
    </row>
    <row r="21" ht="12.75">
      <c r="A21">
        <v>151</v>
      </c>
    </row>
    <row r="22" ht="12.75">
      <c r="A22">
        <v>81</v>
      </c>
    </row>
    <row r="23" ht="12.75">
      <c r="A23">
        <v>130</v>
      </c>
    </row>
    <row r="24" ht="12.75">
      <c r="A24">
        <v>82</v>
      </c>
    </row>
    <row r="25" ht="12.75">
      <c r="A25">
        <v>99</v>
      </c>
    </row>
    <row r="26" ht="12.75">
      <c r="A26">
        <v>122</v>
      </c>
    </row>
    <row r="27" ht="12.75">
      <c r="A27">
        <v>144</v>
      </c>
    </row>
    <row r="28" ht="12.75">
      <c r="A28">
        <v>157</v>
      </c>
    </row>
    <row r="29" ht="12.75">
      <c r="A29">
        <v>83</v>
      </c>
    </row>
    <row r="30" ht="12.75">
      <c r="A30">
        <v>109</v>
      </c>
    </row>
    <row r="31" ht="12.75">
      <c r="A31">
        <v>125</v>
      </c>
    </row>
    <row r="32" ht="12.75">
      <c r="A32">
        <v>151</v>
      </c>
    </row>
    <row r="33" ht="12.75">
      <c r="A33">
        <v>79</v>
      </c>
    </row>
    <row r="34" ht="12.75">
      <c r="A34">
        <v>145</v>
      </c>
    </row>
    <row r="35" ht="12.75">
      <c r="A35">
        <v>74</v>
      </c>
    </row>
    <row r="36" ht="12.75">
      <c r="A36">
        <v>103</v>
      </c>
    </row>
    <row r="37" ht="12.75">
      <c r="A37">
        <v>91</v>
      </c>
    </row>
    <row r="38" ht="12.75">
      <c r="A38">
        <v>124</v>
      </c>
    </row>
    <row r="39" ht="12.75">
      <c r="A39">
        <v>101</v>
      </c>
    </row>
    <row r="40" ht="12.75">
      <c r="A40">
        <v>88</v>
      </c>
    </row>
    <row r="41" ht="12.75">
      <c r="A41">
        <v>100</v>
      </c>
    </row>
    <row r="42" ht="12.75">
      <c r="A42">
        <v>151</v>
      </c>
    </row>
    <row r="43" ht="12.75">
      <c r="A43">
        <v>99</v>
      </c>
    </row>
    <row r="44" ht="12.75">
      <c r="A44">
        <v>93</v>
      </c>
    </row>
    <row r="45" ht="12.75">
      <c r="A45">
        <v>106</v>
      </c>
    </row>
    <row r="46" ht="12.75">
      <c r="A46">
        <v>103</v>
      </c>
    </row>
    <row r="47" ht="12.75">
      <c r="A47">
        <v>124</v>
      </c>
    </row>
    <row r="48" ht="12.75">
      <c r="A48">
        <v>75</v>
      </c>
    </row>
    <row r="49" ht="12.75">
      <c r="A49">
        <v>75</v>
      </c>
    </row>
    <row r="50" ht="12.75">
      <c r="A50">
        <v>127</v>
      </c>
    </row>
    <row r="51" ht="12.75">
      <c r="A51">
        <v>142</v>
      </c>
    </row>
    <row r="52" ht="12.75">
      <c r="A52">
        <v>85</v>
      </c>
    </row>
    <row r="53" ht="12.75">
      <c r="A53">
        <v>102</v>
      </c>
    </row>
    <row r="54" ht="12.75">
      <c r="A54">
        <v>134</v>
      </c>
    </row>
    <row r="55" ht="12.75">
      <c r="A55">
        <v>107</v>
      </c>
    </row>
    <row r="56" ht="12.75">
      <c r="A56">
        <v>113</v>
      </c>
    </row>
    <row r="57" ht="12.75">
      <c r="A57">
        <v>89</v>
      </c>
    </row>
    <row r="58" ht="12.75">
      <c r="A58">
        <v>123</v>
      </c>
    </row>
    <row r="59" ht="12.75">
      <c r="A59">
        <v>137</v>
      </c>
    </row>
    <row r="60" ht="12.75">
      <c r="A60">
        <v>82</v>
      </c>
    </row>
    <row r="61" ht="12.75">
      <c r="A61">
        <v>72</v>
      </c>
    </row>
    <row r="62" ht="12.75">
      <c r="A62">
        <v>111</v>
      </c>
    </row>
    <row r="63" ht="12.75">
      <c r="A63">
        <v>82</v>
      </c>
    </row>
    <row r="64" ht="12.75">
      <c r="A64">
        <v>155</v>
      </c>
    </row>
    <row r="65" ht="12.75">
      <c r="A65">
        <v>149</v>
      </c>
    </row>
    <row r="66" ht="12.75">
      <c r="A66">
        <v>152</v>
      </c>
    </row>
    <row r="67" ht="12.75">
      <c r="A67">
        <v>82</v>
      </c>
    </row>
    <row r="68" ht="12.75">
      <c r="A68">
        <v>84</v>
      </c>
    </row>
    <row r="69" ht="12.75">
      <c r="A69">
        <v>126</v>
      </c>
    </row>
    <row r="70" ht="12.75">
      <c r="A70">
        <v>141</v>
      </c>
    </row>
    <row r="71" ht="12.75">
      <c r="A71">
        <v>86</v>
      </c>
    </row>
    <row r="72" ht="12.75">
      <c r="A72">
        <v>137</v>
      </c>
    </row>
    <row r="73" ht="12.75">
      <c r="A73">
        <v>78</v>
      </c>
    </row>
    <row r="74" ht="12.75">
      <c r="A74">
        <v>135</v>
      </c>
    </row>
    <row r="75" ht="12.75">
      <c r="A75">
        <v>75</v>
      </c>
    </row>
    <row r="76" ht="12.75">
      <c r="A76">
        <v>106</v>
      </c>
    </row>
    <row r="77" ht="12.75">
      <c r="A77">
        <v>110</v>
      </c>
    </row>
    <row r="78" ht="12.75">
      <c r="A78">
        <v>139</v>
      </c>
    </row>
    <row r="79" ht="12.75">
      <c r="A79">
        <v>147</v>
      </c>
    </row>
    <row r="80" ht="12.75">
      <c r="A80">
        <v>111</v>
      </c>
    </row>
    <row r="81" ht="12.75">
      <c r="A81">
        <v>139</v>
      </c>
    </row>
    <row r="82" ht="12.75">
      <c r="A82">
        <v>89</v>
      </c>
    </row>
    <row r="83" ht="12.75">
      <c r="A83">
        <v>134</v>
      </c>
    </row>
    <row r="84" ht="12.75">
      <c r="A84">
        <v>107</v>
      </c>
    </row>
    <row r="85" ht="12.75">
      <c r="A85">
        <v>151</v>
      </c>
    </row>
    <row r="86" ht="12.75">
      <c r="A86">
        <v>86</v>
      </c>
    </row>
    <row r="87" ht="12.75">
      <c r="A87">
        <v>137</v>
      </c>
    </row>
    <row r="88" ht="12.75">
      <c r="A88">
        <v>132</v>
      </c>
    </row>
    <row r="89" ht="12.75">
      <c r="A89">
        <v>137</v>
      </c>
    </row>
    <row r="90" ht="12.75">
      <c r="A90">
        <v>140</v>
      </c>
    </row>
    <row r="91" ht="12.75">
      <c r="A91">
        <v>108</v>
      </c>
    </row>
    <row r="92" ht="12.75">
      <c r="A92">
        <v>87</v>
      </c>
    </row>
    <row r="93" ht="12.75">
      <c r="A93">
        <v>137</v>
      </c>
    </row>
    <row r="94" ht="12.75">
      <c r="A94">
        <v>91</v>
      </c>
    </row>
    <row r="95" ht="12.75">
      <c r="A95">
        <v>128</v>
      </c>
    </row>
    <row r="96" ht="12.75">
      <c r="A96">
        <v>130</v>
      </c>
    </row>
    <row r="97" ht="12.75">
      <c r="A97">
        <v>92</v>
      </c>
    </row>
    <row r="98" ht="12.75">
      <c r="A98">
        <v>109</v>
      </c>
    </row>
    <row r="99" ht="12.75">
      <c r="A99">
        <v>99</v>
      </c>
    </row>
    <row r="100" ht="12.75">
      <c r="A100">
        <v>115</v>
      </c>
    </row>
    <row r="101" ht="12.75">
      <c r="A101" s="1">
        <f>SUM(A1:A100)</f>
        <v>11750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ANUJ</dc:creator>
  <cp:keywords/>
  <dc:description/>
  <cp:lastModifiedBy>wel</cp:lastModifiedBy>
  <cp:lastPrinted>2007-06-05T12:45:36Z</cp:lastPrinted>
  <dcterms:created xsi:type="dcterms:W3CDTF">2007-06-03T06:45:40Z</dcterms:created>
  <dcterms:modified xsi:type="dcterms:W3CDTF">2011-02-11T10:19:02Z</dcterms:modified>
  <cp:category/>
  <cp:version/>
  <cp:contentType/>
  <cp:contentStatus/>
</cp:coreProperties>
</file>